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05" firstSheet="1" activeTab="3"/>
  </bookViews>
  <sheets>
    <sheet name="без налогов" sheetId="1" r:id="rId1"/>
    <sheet name="Свод для ТЗ" sheetId="2" r:id="rId2"/>
    <sheet name="Лист1" sheetId="3" r:id="rId3"/>
    <sheet name="в печать" sheetId="4" r:id="rId4"/>
  </sheets>
  <definedNames/>
  <calcPr fullCalcOnLoad="1"/>
</workbook>
</file>

<file path=xl/sharedStrings.xml><?xml version="1.0" encoding="utf-8"?>
<sst xmlns="http://schemas.openxmlformats.org/spreadsheetml/2006/main" count="1021" uniqueCount="181">
  <si>
    <t>Наименование статьи</t>
  </si>
  <si>
    <t>Установка приборов контроля по газу</t>
  </si>
  <si>
    <t>Установка тепловых счетчиков</t>
  </si>
  <si>
    <t>Всего по МУП «Тепловые сети»:</t>
  </si>
  <si>
    <t>ВСЕГО</t>
  </si>
  <si>
    <t>Установка пластинчатых теплообменников</t>
  </si>
  <si>
    <t>Насосное оборудование</t>
  </si>
  <si>
    <t>Транспорт</t>
  </si>
  <si>
    <t xml:space="preserve">Обеспечение строительных площадок инфраструктуры </t>
  </si>
  <si>
    <t>Реконструкция котельной РТП</t>
  </si>
  <si>
    <t>Реконструкция котельной Муромский</t>
  </si>
  <si>
    <t>Реконструкция котельной ГБ-2</t>
  </si>
  <si>
    <t>Прочее оборудование</t>
  </si>
  <si>
    <t>Собственные средства</t>
  </si>
  <si>
    <t>Директор МУП "Тепловые сети"</t>
  </si>
  <si>
    <t>Реконструкция теплотрассы от ТП Московская-106</t>
  </si>
  <si>
    <t>Строительство т/трассы ул. Лакина (1 этап)</t>
  </si>
  <si>
    <t>Установка радиоционной части котла ПТВМ-30</t>
  </si>
  <si>
    <t>Реконструкция котельной пос. Войково</t>
  </si>
  <si>
    <t>без налогов</t>
  </si>
  <si>
    <t>Проектные работы</t>
  </si>
  <si>
    <t>Строительство т/трассы ул. Лакина (2этап)</t>
  </si>
  <si>
    <t>Реконструкция котельных и т/трасс (за счет  прибыли)</t>
  </si>
  <si>
    <t>Модернизация теплового хозяйства (за счет амортизации)</t>
  </si>
  <si>
    <t>Реконструкция т/трассы ул. Советская-44 а до Советская-35</t>
  </si>
  <si>
    <t>Реконструкция котельной по ул. Механизаторов</t>
  </si>
  <si>
    <t>Установка конвективной части котла ПТВМ-30</t>
  </si>
  <si>
    <t>Реконструкция ТП Осипенко (строительство котельной)</t>
  </si>
  <si>
    <t>А.Н.Загладин</t>
  </si>
  <si>
    <t>Установка частотных преобразователей, эл.узлов</t>
  </si>
  <si>
    <t>Установка приборов "Комплексон"</t>
  </si>
  <si>
    <t>Строительство котельной в районе Фанерного завода</t>
  </si>
  <si>
    <t>Инвестиционная программа МУП "Тепловые сети" 2011-2015 г.г.</t>
  </si>
  <si>
    <t>Обеспечение строительных площадок инфраструктурой</t>
  </si>
  <si>
    <t>Сроки реализации по годам</t>
  </si>
  <si>
    <t>2012-2013</t>
  </si>
  <si>
    <t>Реконструкция котельной пос. Войкова</t>
  </si>
  <si>
    <t>Сумма, тыс. руб.</t>
  </si>
  <si>
    <t>2012-2014</t>
  </si>
  <si>
    <t>2012-2015</t>
  </si>
  <si>
    <t>т.СЕТИ</t>
  </si>
  <si>
    <t>2013-2015</t>
  </si>
  <si>
    <t>Строительство водопровода по  путепроводу в районе ул. Л.Толстого и КРШ</t>
  </si>
  <si>
    <t>Строительство водопровода по ул.Губкина с целью закольцовки водопроводов  по ул.Лакина и ул.Комсомольская</t>
  </si>
  <si>
    <t>Реконструкция водопровода Старого Южного микрорайона</t>
  </si>
  <si>
    <t>Реконструкция Александровского водозабора</t>
  </si>
  <si>
    <t>2014-2015</t>
  </si>
  <si>
    <t>Реконструкция водопровода от скважины №5 до ЦТП ул.Парковая</t>
  </si>
  <si>
    <t>Строительство водопровода по ул.Советской с целью закольцовки водопроводов по ул.Парковой и ул.Дзержинского</t>
  </si>
  <si>
    <t xml:space="preserve">Замена ветхих сетей водопровода </t>
  </si>
  <si>
    <t>2011-2015</t>
  </si>
  <si>
    <t>Реконструкция сетей</t>
  </si>
  <si>
    <t>Реконструкция напорного коллектора по ул.Московская от ул.Трудовая до ул.Серова</t>
  </si>
  <si>
    <t xml:space="preserve">Строительство КНС в районе ул.Новая в Якиманской Слободе </t>
  </si>
  <si>
    <t xml:space="preserve">Обеспечение строительных 
площадок инфраструктурой
</t>
  </si>
  <si>
    <t>Водоканал</t>
  </si>
  <si>
    <t>Реконструкция водовода от периметра завода до котельной</t>
  </si>
  <si>
    <t>МУП                                         ПЖРЭП № 3</t>
  </si>
  <si>
    <t>Разработка ПСД на станцию II подъема и СМР</t>
  </si>
  <si>
    <t>Реконструкция блока фильтров с заменой фильтрующего материала и фильтросных труб</t>
  </si>
  <si>
    <t>Разработка ПСД на реконструкцию очистных сооружений</t>
  </si>
  <si>
    <t>Реконструкция очистных сооружений</t>
  </si>
  <si>
    <t>Установка частотного преобразователя на очистных сооружениях</t>
  </si>
  <si>
    <t>Реконструкция теплотрассы от д/к №54 до дома №26/6 по ул.Ленинградской</t>
  </si>
  <si>
    <t>Реконструкция теплотрассы от дома            № 9/2 по ул.Муромской до теплового колодца школы № 2</t>
  </si>
  <si>
    <t>Реконструкция сетей горячего водоснабжения</t>
  </si>
  <si>
    <t>Реконструкция центральной магистрали от западной проходной до ул.Ленинградской</t>
  </si>
  <si>
    <t>Строительство газовых котельных</t>
  </si>
  <si>
    <t>Установка прибора учета на выходе тепловой энергии из котельной</t>
  </si>
  <si>
    <t>Итого теплоснабжение:</t>
  </si>
  <si>
    <t>Новое стоительство                                       Всего, в том числе по годам:</t>
  </si>
  <si>
    <t>КЛЭП 6,0кВ                                                       от ТП189 - ТП127 (864м)
от ТП189 - РП5 (507м)
от ТП97 - ТП188 (540м)
от ТП98 - ТП186 (270м)
от ТП83 - ТП186 (615м)</t>
  </si>
  <si>
    <t>КЛ 0,4кВ                                                             ТП14 - Московская 71 (324м)
ТП14 - Московская 75 (648м)
ТП186 - ж/д ул.Нижегородская (54м)
ТП15 - ул.Л.Толстого 111 (216м)
ТП75 - ул.Комсомольская (выход на ВЛ) (194м)
ТП138 - Владимирская 9 (432м)</t>
  </si>
  <si>
    <t>КЛ 0,4кВ                                                             ТП122-Детский сад (200м)
ТП85 - Филатова 21 (180м)
ТП157 - ул.Комсоомольская 46,50 (400м)
ТП121 - ул.Энгельса 3 (300м)</t>
  </si>
  <si>
    <t>КЛ 6кВ                                                                (фид.625) ПС "Стрелочная" - РП6 (5200м)
КТП60 - КТП108 (новая) (1600м)
ТП38 - ТП140 (500м)</t>
  </si>
  <si>
    <t>КЛ6кВ                                                                 КЛЭП - 6,0</t>
  </si>
  <si>
    <t>ЛЭП 0,4кВ                                                          ЛЭП 0,4кВ</t>
  </si>
  <si>
    <t>КЛ6кВ      КЛЭП - 6,0</t>
  </si>
  <si>
    <t>ЛЭП 0,4кВ</t>
  </si>
  <si>
    <t>КЛ 6кВ                                                                 (фид.625) ПС "Стрелочная" - РП6 (5200м)
КТП60 - КТП108 (новая) (1600м)
ТП38 - ТП140 (500м)</t>
  </si>
  <si>
    <t>2011-2015г</t>
  </si>
  <si>
    <t>Электроснабжение</t>
  </si>
  <si>
    <t>Строительство сетей электроснабжения на городской свалке</t>
  </si>
  <si>
    <t>2011-2013</t>
  </si>
  <si>
    <t>ООО "ЭКО-транс"</t>
  </si>
  <si>
    <t>Разработка технических условий для подготовки проекта на подключение к сетям электроснабжения</t>
  </si>
  <si>
    <t>Приобретение и установка весовой системы на контрольно пропускном пункте приёма отходов</t>
  </si>
  <si>
    <t>Утилизация ТБО</t>
  </si>
  <si>
    <t>Водоотведение</t>
  </si>
  <si>
    <t>№ п/п</t>
  </si>
  <si>
    <t>Внедрение новой техники (Спец. и автотранспорт)                                Всего, в том числе:</t>
  </si>
  <si>
    <t xml:space="preserve">
Автогидроподъемник - 1ед.
УАЗ 3309 - 2ед.
Передвижная электролаборатория (для выявления места повреждения кабеля)</t>
  </si>
  <si>
    <t xml:space="preserve">
Автогидроподъемник - 1 ед.
УАЗ 3309 - 1ед.
А/М "Волга" - 1ед.</t>
  </si>
  <si>
    <t xml:space="preserve">
Тягач, Фургон</t>
  </si>
  <si>
    <t xml:space="preserve">Модернизация оборудования (замена морально устаревшего и физически изношенного оборудования новым)                </t>
  </si>
  <si>
    <t xml:space="preserve">
ТП-7,10,42,52,62,75,76,125,132,138</t>
  </si>
  <si>
    <t xml:space="preserve">
ТП-17,61,65,85,104,111,114,115,122,139,РП-10
Комплект оборудования для электротехнической лаборатории</t>
  </si>
  <si>
    <t xml:space="preserve">
РП-8, ТП-45</t>
  </si>
  <si>
    <t xml:space="preserve">
РП-2,ТП-57, ТП-205(Верб.)</t>
  </si>
  <si>
    <t xml:space="preserve">
ТП-</t>
  </si>
  <si>
    <t xml:space="preserve">Реконструкция                                           </t>
  </si>
  <si>
    <t xml:space="preserve">
КЛ 6кВ
ПС"Ждановская" - РП6 №1
ПС"Ждановская" - РП6 №2</t>
  </si>
  <si>
    <t xml:space="preserve">
ПС"Ждановская" - ТП ОАО "РЖД" (605м)
ТП105 - ТП10 (216м)
ТП55 - ТП10(216м)</t>
  </si>
  <si>
    <t xml:space="preserve">
КЛ 6кВ
ТП94-ТП155, ТП38 - ТП140
КЛ 0,4кВ
ТП157 - ул.Комсомольская 46,50 
ТП121 - ул.Энгельса 3</t>
  </si>
  <si>
    <t xml:space="preserve">
ЛЭП (6кВ - 0,4кВ)</t>
  </si>
  <si>
    <t xml:space="preserve">
ТП-15 (новая) (2*400) вместо ТП-15 (1*400)
ТП-55 (новая) (2*400) вместо ТП-55 (1*400)</t>
  </si>
  <si>
    <t xml:space="preserve">
ТП-90 (2*400) вместо ТП-90 (1*250)
ТП105 (2*400) вместо ТП-105 (1*400)</t>
  </si>
  <si>
    <t>Итого утилизация ТБО</t>
  </si>
  <si>
    <t xml:space="preserve">Механизация и автоматизация производства .Внедрение АСКУЭ.                  </t>
  </si>
  <si>
    <t>ТП, ЛЭП                                                            Новое строительство с целью технологического присоединения .</t>
  </si>
  <si>
    <t xml:space="preserve">Реконструкция эл. отопления на повысительных насосных станциях </t>
  </si>
  <si>
    <t>2011, 2013</t>
  </si>
  <si>
    <t>Реконструкция наружного освещения</t>
  </si>
  <si>
    <t>Реконструкция внутреннего освещения  на светодиодные светильники</t>
  </si>
  <si>
    <t>Объединение повысительных насосных станций</t>
  </si>
  <si>
    <t xml:space="preserve">Приобретение и установка преобразователей частоты на ПНС и городских скважинах </t>
  </si>
  <si>
    <t>2001-2013</t>
  </si>
  <si>
    <t>Внедрение автоматической информационно-измерительной системы комерческого учета электроэнергии.        (АСКУЭ)</t>
  </si>
  <si>
    <t>Приобретение и установка приборов учета на объектах водоснабжения</t>
  </si>
  <si>
    <t xml:space="preserve">Создание системы диспетчерского управления насосными станциями </t>
  </si>
  <si>
    <t xml:space="preserve">Реконструкция системы защиты насосных станций  </t>
  </si>
  <si>
    <t>Проведение энергетического обследования объектов водоснабжения</t>
  </si>
  <si>
    <t>Диспетчеризация Александровского водозабора</t>
  </si>
  <si>
    <t>2014 - 2015</t>
  </si>
  <si>
    <t>МУП "Водоканал"</t>
  </si>
  <si>
    <t>Реконструкция системы  отопления КНС</t>
  </si>
  <si>
    <t>Реконструкция наружного освещения КНС и ГОС</t>
  </si>
  <si>
    <t>Реконструкция внутреннего освещения  КНС и ГОС</t>
  </si>
  <si>
    <t xml:space="preserve">Приобретение и установка преобразователей частоты на КНС </t>
  </si>
  <si>
    <t xml:space="preserve">Реконструкция эрлифтов городских 
очистных сооружений 
</t>
  </si>
  <si>
    <t>2012 - 2014</t>
  </si>
  <si>
    <t xml:space="preserve">отстойников городских </t>
  </si>
  <si>
    <t xml:space="preserve">очистных сооружений </t>
  </si>
  <si>
    <t xml:space="preserve">Реконструкция главной 
насосной станции 
городских очистных 
сооружений 
</t>
  </si>
  <si>
    <t>2013-2014</t>
  </si>
  <si>
    <t xml:space="preserve">насосной станции </t>
  </si>
  <si>
    <t xml:space="preserve">городских очистных </t>
  </si>
  <si>
    <t xml:space="preserve">сооружений </t>
  </si>
  <si>
    <t xml:space="preserve">Реконструкция воздуходувной насосной станции ГОС </t>
  </si>
  <si>
    <t>Проведение энергетического обследования объектов водоотведения</t>
  </si>
  <si>
    <t>Реконструкция КНС №3,4,6,9,10</t>
  </si>
  <si>
    <t xml:space="preserve">2014 - 2015 </t>
  </si>
  <si>
    <t>МУП "Тепловые Сети"</t>
  </si>
  <si>
    <t>Раздел 9. Перечень мероприятий ДЦП комплексного развития систем коммунальной инфраструктуры округа Муром на 2011-2015 годы</t>
  </si>
  <si>
    <t xml:space="preserve"> 
Автогидроподъемник - 1ед.
А/м "Электротехническая лаборатория" на базе шасси "Газель" - 1ед. 
Экскаватор - 1ед.</t>
  </si>
  <si>
    <t>ТП         
ТП54 (2*400) вместо ТП54 (1*400)
Вновь ТП (2*400)</t>
  </si>
  <si>
    <t>ТП   
ТП (Новая)(2*400) вместо ТП(1*400)</t>
  </si>
  <si>
    <t>ТП       
ТП(Новая) (2*400) вместо ТП (1*400)</t>
  </si>
  <si>
    <r>
      <t>Реконструкция теплотрассы от ТП Московская-106а</t>
    </r>
    <r>
      <rPr>
        <vertAlign val="superscript"/>
        <sz val="12"/>
        <rFont val="Times New Roman"/>
        <family val="1"/>
      </rPr>
      <t>*</t>
    </r>
  </si>
  <si>
    <t>МУП "Горэлектросеть"</t>
  </si>
  <si>
    <t>Согласовано:</t>
  </si>
  <si>
    <t>Ответственный исполнитель</t>
  </si>
  <si>
    <t>По годам:</t>
  </si>
  <si>
    <t>Водоснабжение:</t>
  </si>
  <si>
    <t>Итого водоснабжение:</t>
  </si>
  <si>
    <t>Итого водоотведение</t>
  </si>
  <si>
    <t>Теплоснабжение</t>
  </si>
  <si>
    <t>Итого электроснабжение</t>
  </si>
  <si>
    <t>Всего:</t>
  </si>
  <si>
    <t>в том числе мероприятия по энергосбережению :</t>
  </si>
  <si>
    <t>Внедрение Автоматической информационно-измерительной системы комерческого учета электроэнергии             (АСКУЭ )</t>
  </si>
  <si>
    <t>Зам.Главы администрации округа Муром по ЖКХ, начальник Управления ЖКХ</t>
  </si>
  <si>
    <t>И. К. Федурин</t>
  </si>
  <si>
    <t>Зам.начальника Управления ЖКХ, начальник отдела по развитию инженерной инфраструктуры</t>
  </si>
  <si>
    <t>А. В. Виноградов</t>
  </si>
  <si>
    <t>А. Н. Загладьин</t>
  </si>
  <si>
    <t>Директор МУП "Водоканал"</t>
  </si>
  <si>
    <t>И. В. Шмелев</t>
  </si>
  <si>
    <t>Директор МУП "Горэлектросеть"</t>
  </si>
  <si>
    <t>В. В. Борисов</t>
  </si>
  <si>
    <t>Директор МУП "ПЖ РЭП № 3"</t>
  </si>
  <si>
    <t>С. Н. Зотов</t>
  </si>
  <si>
    <t>И.о. генерального директор ООО "ЭКО-транс"</t>
  </si>
  <si>
    <t>Н. И. Бундин</t>
  </si>
  <si>
    <t>2011, 2013-2014</t>
  </si>
  <si>
    <t xml:space="preserve">Демонтаж скважины №11 на Александровском водозаборе) </t>
  </si>
  <si>
    <t>2011, 2014-2015</t>
  </si>
  <si>
    <t>МУП                                         ПЖРЭП № 4</t>
  </si>
  <si>
    <t>Горэлектросеть</t>
  </si>
  <si>
    <t>Эко-транс</t>
  </si>
  <si>
    <t>В. А. Борисов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</si>
</sst>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2" fontId="4" fillId="0" borderId="0" xfId="0" applyNumberFormat="1" applyFont="1" applyBorder="1" applyAlignment="1">
      <alignment horizontal="justify" vertical="top" wrapText="1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2" fontId="5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168" fontId="9" fillId="0" borderId="10" xfId="0" applyNumberFormat="1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wrapText="1"/>
    </xf>
    <xf numFmtId="168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/>
    </xf>
    <xf numFmtId="2" fontId="9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2" fontId="9" fillId="0" borderId="10" xfId="0" applyNumberFormat="1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168" fontId="9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left" vertical="top"/>
    </xf>
    <xf numFmtId="4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9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24" borderId="10" xfId="0" applyFont="1" applyFill="1" applyBorder="1" applyAlignment="1">
      <alignment horizontal="center" vertical="top" wrapText="1"/>
    </xf>
    <xf numFmtId="168" fontId="9" fillId="24" borderId="10" xfId="0" applyNumberFormat="1" applyFont="1" applyFill="1" applyBorder="1" applyAlignment="1">
      <alignment vertical="center" wrapText="1"/>
    </xf>
    <xf numFmtId="168" fontId="9" fillId="24" borderId="10" xfId="0" applyNumberFormat="1" applyFont="1" applyFill="1" applyBorder="1" applyAlignment="1">
      <alignment horizontal="center" vertical="center"/>
    </xf>
    <xf numFmtId="168" fontId="9" fillId="24" borderId="10" xfId="0" applyNumberFormat="1" applyFont="1" applyFill="1" applyBorder="1" applyAlignment="1">
      <alignment vertical="center"/>
    </xf>
    <xf numFmtId="168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/>
    </xf>
    <xf numFmtId="168" fontId="9" fillId="24" borderId="10" xfId="0" applyNumberFormat="1" applyFont="1" applyFill="1" applyBorder="1" applyAlignment="1">
      <alignment/>
    </xf>
    <xf numFmtId="168" fontId="9" fillId="24" borderId="10" xfId="0" applyNumberFormat="1" applyFont="1" applyFill="1" applyBorder="1" applyAlignment="1">
      <alignment/>
    </xf>
    <xf numFmtId="168" fontId="9" fillId="24" borderId="10" xfId="0" applyNumberFormat="1" applyFont="1" applyFill="1" applyBorder="1" applyAlignment="1">
      <alignment wrapText="1"/>
    </xf>
    <xf numFmtId="2" fontId="9" fillId="24" borderId="10" xfId="0" applyNumberFormat="1" applyFont="1" applyFill="1" applyBorder="1" applyAlignment="1">
      <alignment horizontal="center" vertical="top" wrapText="1"/>
    </xf>
    <xf numFmtId="2" fontId="9" fillId="24" borderId="10" xfId="0" applyNumberFormat="1" applyFont="1" applyFill="1" applyBorder="1" applyAlignment="1">
      <alignment horizontal="right" vertical="top" wrapText="1"/>
    </xf>
    <xf numFmtId="0" fontId="10" fillId="24" borderId="10" xfId="0" applyFont="1" applyFill="1" applyBorder="1" applyAlignment="1">
      <alignment horizontal="justify" vertical="top" wrapText="1"/>
    </xf>
    <xf numFmtId="2" fontId="9" fillId="24" borderId="10" xfId="0" applyNumberFormat="1" applyFont="1" applyFill="1" applyBorder="1" applyAlignment="1">
      <alignment horizontal="justify" vertical="top" wrapText="1"/>
    </xf>
    <xf numFmtId="0" fontId="9" fillId="24" borderId="10" xfId="0" applyFont="1" applyFill="1" applyBorder="1" applyAlignment="1">
      <alignment vertical="top"/>
    </xf>
    <xf numFmtId="4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vertical="center" wrapText="1"/>
    </xf>
    <xf numFmtId="4" fontId="12" fillId="25" borderId="10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/>
    </xf>
    <xf numFmtId="0" fontId="12" fillId="25" borderId="10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vertical="top"/>
    </xf>
    <xf numFmtId="0" fontId="9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left" vertical="top"/>
    </xf>
    <xf numFmtId="0" fontId="9" fillId="24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left" vertical="center" wrapText="1"/>
    </xf>
    <xf numFmtId="168" fontId="9" fillId="25" borderId="10" xfId="0" applyNumberFormat="1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center" wrapText="1"/>
    </xf>
    <xf numFmtId="0" fontId="9" fillId="25" borderId="10" xfId="0" applyFont="1" applyFill="1" applyBorder="1" applyAlignment="1">
      <alignment/>
    </xf>
    <xf numFmtId="0" fontId="8" fillId="26" borderId="10" xfId="0" applyFont="1" applyFill="1" applyBorder="1" applyAlignment="1">
      <alignment vertical="top"/>
    </xf>
    <xf numFmtId="0" fontId="9" fillId="26" borderId="10" xfId="0" applyFont="1" applyFill="1" applyBorder="1" applyAlignment="1">
      <alignment horizontal="center" vertical="top" wrapText="1"/>
    </xf>
    <xf numFmtId="168" fontId="9" fillId="26" borderId="10" xfId="0" applyNumberFormat="1" applyFont="1" applyFill="1" applyBorder="1" applyAlignment="1">
      <alignment/>
    </xf>
    <xf numFmtId="2" fontId="9" fillId="26" borderId="10" xfId="0" applyNumberFormat="1" applyFont="1" applyFill="1" applyBorder="1" applyAlignment="1">
      <alignment horizontal="right" vertical="top" wrapText="1"/>
    </xf>
    <xf numFmtId="4" fontId="9" fillId="26" borderId="10" xfId="0" applyNumberFormat="1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4" fontId="12" fillId="26" borderId="10" xfId="0" applyNumberFormat="1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vertical="top"/>
    </xf>
    <xf numFmtId="0" fontId="9" fillId="10" borderId="10" xfId="0" applyFont="1" applyFill="1" applyBorder="1" applyAlignment="1">
      <alignment vertical="top"/>
    </xf>
    <xf numFmtId="0" fontId="9" fillId="10" borderId="10" xfId="0" applyFont="1" applyFill="1" applyBorder="1" applyAlignment="1">
      <alignment horizontal="left" vertical="top"/>
    </xf>
    <xf numFmtId="4" fontId="9" fillId="10" borderId="10" xfId="0" applyNumberFormat="1" applyFont="1" applyFill="1" applyBorder="1" applyAlignment="1">
      <alignment vertical="top"/>
    </xf>
    <xf numFmtId="0" fontId="9" fillId="14" borderId="10" xfId="0" applyFont="1" applyFill="1" applyBorder="1" applyAlignment="1">
      <alignment/>
    </xf>
    <xf numFmtId="4" fontId="9" fillId="14" borderId="10" xfId="0" applyNumberFormat="1" applyFont="1" applyFill="1" applyBorder="1" applyAlignment="1">
      <alignment horizontal="left" vertical="center" wrapText="1"/>
    </xf>
    <xf numFmtId="4" fontId="9" fillId="14" borderId="10" xfId="0" applyNumberFormat="1" applyFont="1" applyFill="1" applyBorder="1" applyAlignment="1">
      <alignment horizontal="center" vertical="center" wrapText="1"/>
    </xf>
    <xf numFmtId="4" fontId="9" fillId="14" borderId="10" xfId="0" applyNumberFormat="1" applyFont="1" applyFill="1" applyBorder="1" applyAlignment="1">
      <alignment vertical="center" wrapText="1"/>
    </xf>
    <xf numFmtId="0" fontId="9" fillId="14" borderId="10" xfId="0" applyFont="1" applyFill="1" applyBorder="1" applyAlignment="1">
      <alignment wrapText="1"/>
    </xf>
    <xf numFmtId="0" fontId="9" fillId="14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left" vertical="top" wrapText="1"/>
    </xf>
    <xf numFmtId="4" fontId="9" fillId="14" borderId="10" xfId="0" applyNumberFormat="1" applyFont="1" applyFill="1" applyBorder="1" applyAlignment="1">
      <alignment horizontal="center" wrapText="1"/>
    </xf>
    <xf numFmtId="0" fontId="9" fillId="14" borderId="10" xfId="0" applyFont="1" applyFill="1" applyBorder="1" applyAlignment="1">
      <alignment vertical="center" wrapText="1"/>
    </xf>
    <xf numFmtId="0" fontId="9" fillId="14" borderId="10" xfId="0" applyFont="1" applyFill="1" applyBorder="1" applyAlignment="1">
      <alignment horizontal="left"/>
    </xf>
    <xf numFmtId="0" fontId="9" fillId="14" borderId="10" xfId="0" applyFont="1" applyFill="1" applyBorder="1" applyAlignment="1">
      <alignment/>
    </xf>
    <xf numFmtId="0" fontId="9" fillId="7" borderId="10" xfId="0" applyFont="1" applyFill="1" applyBorder="1" applyAlignment="1">
      <alignment horizontal="left"/>
    </xf>
    <xf numFmtId="4" fontId="9" fillId="7" borderId="10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68" fontId="9" fillId="24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4"/>
  <sheetViews>
    <sheetView zoomScale="80" zoomScaleNormal="80" zoomScalePageLayoutView="0" workbookViewId="0" topLeftCell="B2">
      <selection activeCell="G14" sqref="G14"/>
    </sheetView>
  </sheetViews>
  <sheetFormatPr defaultColWidth="9.00390625" defaultRowHeight="12.75"/>
  <cols>
    <col min="1" max="1" width="3.625" style="1" hidden="1" customWidth="1"/>
    <col min="2" max="2" width="54.125" style="1" customWidth="1"/>
    <col min="3" max="3" width="14.125" style="1" customWidth="1"/>
    <col min="4" max="4" width="15.875" style="1" hidden="1" customWidth="1"/>
    <col min="5" max="5" width="13.75390625" style="1" customWidth="1"/>
    <col min="6" max="7" width="12.875" style="1" customWidth="1"/>
    <col min="8" max="8" width="16.125" style="1" customWidth="1"/>
    <col min="9" max="9" width="13.875" style="1" customWidth="1"/>
    <col min="10" max="10" width="9.125" style="1" customWidth="1"/>
    <col min="11" max="11" width="11.75390625" style="1" bestFit="1" customWidth="1"/>
    <col min="12" max="13" width="9.125" style="1" customWidth="1"/>
    <col min="14" max="14" width="11.75390625" style="1" bestFit="1" customWidth="1"/>
    <col min="15" max="16384" width="9.125" style="1" customWidth="1"/>
  </cols>
  <sheetData>
    <row r="1" ht="12" customHeight="1" hidden="1"/>
    <row r="2" spans="2:9" ht="30" customHeight="1">
      <c r="B2" s="156" t="s">
        <v>32</v>
      </c>
      <c r="C2" s="156"/>
      <c r="D2" s="156"/>
      <c r="E2" s="156"/>
      <c r="F2" s="156"/>
      <c r="G2" s="156"/>
      <c r="H2" s="156"/>
      <c r="I2" s="156"/>
    </row>
    <row r="3" spans="2:5" ht="2.25" customHeight="1">
      <c r="B3" s="154"/>
      <c r="C3" s="154"/>
      <c r="D3" s="154"/>
      <c r="E3" s="154"/>
    </row>
    <row r="4" ht="14.25" customHeight="1">
      <c r="I4" s="1" t="s">
        <v>19</v>
      </c>
    </row>
    <row r="5" spans="2:9" s="4" customFormat="1" ht="12.75" customHeight="1">
      <c r="B5" s="155" t="s">
        <v>0</v>
      </c>
      <c r="C5" s="3" t="s">
        <v>4</v>
      </c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3">
        <v>2015</v>
      </c>
    </row>
    <row r="6" spans="2:9" s="4" customFormat="1" ht="37.5" customHeight="1">
      <c r="B6" s="155"/>
      <c r="C6" s="2" t="s">
        <v>13</v>
      </c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 t="s">
        <v>13</v>
      </c>
    </row>
    <row r="7" spans="2:14" ht="19.5" customHeight="1">
      <c r="B7" s="5" t="s">
        <v>22</v>
      </c>
      <c r="C7" s="19">
        <f>SUM(C8:C15)</f>
        <v>90686</v>
      </c>
      <c r="D7" s="19"/>
      <c r="E7" s="19">
        <f>SUM(E8:E15)</f>
        <v>0</v>
      </c>
      <c r="F7" s="19">
        <f>SUM(F8:F15)</f>
        <v>17360</v>
      </c>
      <c r="G7" s="19">
        <f>SUM(G8:G15)</f>
        <v>28526</v>
      </c>
      <c r="H7" s="19">
        <f>SUM(H8:H15)</f>
        <v>30800</v>
      </c>
      <c r="I7" s="19">
        <f>SUM(I8:I15)</f>
        <v>14000</v>
      </c>
      <c r="K7" s="1">
        <f>C7*1.25</f>
        <v>113357.5</v>
      </c>
      <c r="L7" s="1">
        <f>C7*1.25-C7</f>
        <v>22671.5</v>
      </c>
      <c r="M7" s="1">
        <f>C7*1.18-C7</f>
        <v>16323.479999999996</v>
      </c>
      <c r="N7" s="16">
        <f>C7+L7+M7</f>
        <v>129680.98</v>
      </c>
    </row>
    <row r="8" spans="2:9" ht="19.5" customHeight="1">
      <c r="B8" s="6" t="s">
        <v>24</v>
      </c>
      <c r="C8" s="20">
        <f>SUM(D8:I8)</f>
        <v>0</v>
      </c>
      <c r="D8" s="20"/>
      <c r="E8" s="19"/>
      <c r="F8" s="19"/>
      <c r="G8" s="19"/>
      <c r="H8" s="19"/>
      <c r="I8" s="19"/>
    </row>
    <row r="9" spans="2:9" ht="19.5" customHeight="1">
      <c r="B9" s="6" t="s">
        <v>25</v>
      </c>
      <c r="C9" s="20">
        <f aca="true" t="shared" si="0" ref="C9:C15">SUM(D9:I9)</f>
        <v>0</v>
      </c>
      <c r="D9" s="20"/>
      <c r="E9" s="19"/>
      <c r="F9" s="19"/>
      <c r="G9" s="19"/>
      <c r="H9" s="19"/>
      <c r="I9" s="19"/>
    </row>
    <row r="10" spans="2:9" ht="18.75" customHeight="1">
      <c r="B10" s="6" t="s">
        <v>15</v>
      </c>
      <c r="C10" s="20">
        <f t="shared" si="0"/>
        <v>26000</v>
      </c>
      <c r="D10" s="20"/>
      <c r="E10" s="20"/>
      <c r="F10" s="20">
        <v>10000</v>
      </c>
      <c r="G10" s="10">
        <v>16000</v>
      </c>
      <c r="H10" s="17"/>
      <c r="I10" s="17"/>
    </row>
    <row r="11" spans="2:9" ht="12.75">
      <c r="B11" s="6" t="s">
        <v>27</v>
      </c>
      <c r="C11" s="20">
        <f t="shared" si="0"/>
        <v>27000</v>
      </c>
      <c r="D11" s="20"/>
      <c r="E11" s="20"/>
      <c r="F11" s="20"/>
      <c r="G11" s="20"/>
      <c r="H11" s="17">
        <v>27000</v>
      </c>
      <c r="I11" s="17"/>
    </row>
    <row r="12" spans="2:9" ht="12.75">
      <c r="B12" s="6" t="s">
        <v>11</v>
      </c>
      <c r="C12" s="20">
        <f t="shared" si="0"/>
        <v>5960</v>
      </c>
      <c r="D12" s="20"/>
      <c r="E12" s="20"/>
      <c r="F12" s="20">
        <v>5960</v>
      </c>
      <c r="G12" s="10"/>
      <c r="H12" s="17"/>
      <c r="I12" s="17"/>
    </row>
    <row r="13" spans="2:9" ht="21.75" customHeight="1">
      <c r="B13" s="6" t="s">
        <v>16</v>
      </c>
      <c r="C13" s="20">
        <f t="shared" si="0"/>
        <v>11226</v>
      </c>
      <c r="D13" s="20"/>
      <c r="E13" s="20"/>
      <c r="F13" s="20"/>
      <c r="G13" s="10">
        <v>11226</v>
      </c>
      <c r="H13" s="17"/>
      <c r="I13" s="17"/>
    </row>
    <row r="14" spans="2:9" ht="19.5" customHeight="1">
      <c r="B14" s="6" t="s">
        <v>31</v>
      </c>
      <c r="C14" s="20">
        <f t="shared" si="0"/>
        <v>14000</v>
      </c>
      <c r="D14" s="20"/>
      <c r="E14" s="20"/>
      <c r="F14" s="20"/>
      <c r="G14" s="10"/>
      <c r="H14" s="17"/>
      <c r="I14" s="17">
        <v>14000</v>
      </c>
    </row>
    <row r="15" spans="2:9" ht="12.75">
      <c r="B15" s="7" t="s">
        <v>20</v>
      </c>
      <c r="C15" s="20">
        <f t="shared" si="0"/>
        <v>6500</v>
      </c>
      <c r="D15" s="20"/>
      <c r="E15" s="20"/>
      <c r="F15" s="20">
        <v>1400</v>
      </c>
      <c r="G15" s="10">
        <v>1300</v>
      </c>
      <c r="H15" s="17">
        <f>2700+1100</f>
        <v>3800</v>
      </c>
      <c r="I15" s="17"/>
    </row>
    <row r="16" spans="2:14" ht="23.25" customHeight="1">
      <c r="B16" s="8" t="s">
        <v>23</v>
      </c>
      <c r="C16" s="19">
        <f aca="true" t="shared" si="1" ref="C16:I16">SUM(C17:C30)</f>
        <v>63626</v>
      </c>
      <c r="D16" s="19"/>
      <c r="E16" s="19">
        <f t="shared" si="1"/>
        <v>0</v>
      </c>
      <c r="F16" s="19">
        <f t="shared" si="1"/>
        <v>17313</v>
      </c>
      <c r="G16" s="19">
        <f t="shared" si="1"/>
        <v>17313</v>
      </c>
      <c r="H16" s="19">
        <f t="shared" si="1"/>
        <v>14500</v>
      </c>
      <c r="I16" s="19">
        <f t="shared" si="1"/>
        <v>14500</v>
      </c>
      <c r="K16" s="16">
        <f>C16</f>
        <v>63626</v>
      </c>
      <c r="M16" s="1">
        <f>C16*1.18-C16</f>
        <v>11452.679999999993</v>
      </c>
      <c r="N16" s="16">
        <f>C16+L16+M16</f>
        <v>75078.68</v>
      </c>
    </row>
    <row r="17" spans="2:9" ht="12.75">
      <c r="B17" s="6" t="s">
        <v>9</v>
      </c>
      <c r="C17" s="20">
        <f>SUM(D17:I17)</f>
        <v>0</v>
      </c>
      <c r="D17" s="20"/>
      <c r="E17" s="20"/>
      <c r="F17" s="20"/>
      <c r="G17" s="20"/>
      <c r="H17" s="17"/>
      <c r="I17" s="17"/>
    </row>
    <row r="18" spans="2:9" ht="18" customHeight="1">
      <c r="B18" s="6" t="s">
        <v>18</v>
      </c>
      <c r="C18" s="20">
        <f aca="true" t="shared" si="2" ref="C18:C30">SUM(D18:I18)</f>
        <v>5108</v>
      </c>
      <c r="D18" s="20"/>
      <c r="E18" s="20"/>
      <c r="F18" s="20">
        <v>5108</v>
      </c>
      <c r="G18" s="20"/>
      <c r="H18" s="17"/>
      <c r="I18" s="17"/>
    </row>
    <row r="19" spans="2:9" ht="18" customHeight="1">
      <c r="B19" s="6" t="s">
        <v>10</v>
      </c>
      <c r="C19" s="20">
        <f t="shared" si="2"/>
        <v>3600</v>
      </c>
      <c r="D19" s="20"/>
      <c r="E19" s="20"/>
      <c r="F19" s="20">
        <v>3600</v>
      </c>
      <c r="G19" s="10"/>
      <c r="H19" s="17"/>
      <c r="I19" s="17"/>
    </row>
    <row r="20" spans="2:9" ht="18" customHeight="1">
      <c r="B20" s="6" t="s">
        <v>21</v>
      </c>
      <c r="C20" s="20">
        <f t="shared" si="2"/>
        <v>6000</v>
      </c>
      <c r="D20" s="20"/>
      <c r="E20" s="20"/>
      <c r="F20" s="20"/>
      <c r="G20" s="10">
        <v>6000</v>
      </c>
      <c r="H20" s="17"/>
      <c r="I20" s="17"/>
    </row>
    <row r="21" spans="2:9" ht="18" customHeight="1">
      <c r="B21" s="6" t="s">
        <v>1</v>
      </c>
      <c r="C21" s="20">
        <f t="shared" si="2"/>
        <v>2800</v>
      </c>
      <c r="D21" s="20"/>
      <c r="E21" s="20"/>
      <c r="F21" s="20">
        <v>500</v>
      </c>
      <c r="G21" s="20">
        <v>500</v>
      </c>
      <c r="H21" s="17">
        <v>900</v>
      </c>
      <c r="I21" s="17">
        <v>900</v>
      </c>
    </row>
    <row r="22" spans="2:9" ht="12.75">
      <c r="B22" s="6" t="s">
        <v>2</v>
      </c>
      <c r="C22" s="20">
        <f t="shared" si="2"/>
        <v>0</v>
      </c>
      <c r="D22" s="20"/>
      <c r="E22" s="20"/>
      <c r="F22" s="20"/>
      <c r="G22" s="20"/>
      <c r="H22" s="17"/>
      <c r="I22" s="17"/>
    </row>
    <row r="23" spans="2:9" ht="12.75">
      <c r="B23" s="6" t="s">
        <v>30</v>
      </c>
      <c r="C23" s="20">
        <f t="shared" si="2"/>
        <v>0</v>
      </c>
      <c r="D23" s="20"/>
      <c r="E23" s="20"/>
      <c r="F23" s="20"/>
      <c r="G23" s="20"/>
      <c r="H23" s="17"/>
      <c r="I23" s="17"/>
    </row>
    <row r="24" spans="2:9" ht="18" customHeight="1">
      <c r="B24" s="6" t="s">
        <v>5</v>
      </c>
      <c r="C24" s="20">
        <f t="shared" si="2"/>
        <v>12500</v>
      </c>
      <c r="D24" s="20"/>
      <c r="E24" s="20"/>
      <c r="F24" s="20">
        <v>2000</v>
      </c>
      <c r="G24" s="20">
        <v>3500</v>
      </c>
      <c r="H24" s="17">
        <v>3500</v>
      </c>
      <c r="I24" s="17">
        <v>3500</v>
      </c>
    </row>
    <row r="25" spans="2:9" ht="18" customHeight="1">
      <c r="B25" s="9" t="s">
        <v>6</v>
      </c>
      <c r="C25" s="20">
        <f t="shared" si="2"/>
        <v>6880</v>
      </c>
      <c r="D25" s="20"/>
      <c r="E25" s="20"/>
      <c r="F25" s="20">
        <v>680</v>
      </c>
      <c r="G25" s="20">
        <v>1200</v>
      </c>
      <c r="H25" s="17">
        <f>1000+500+1000</f>
        <v>2500</v>
      </c>
      <c r="I25" s="17">
        <f>1000+500+1000</f>
        <v>2500</v>
      </c>
    </row>
    <row r="26" spans="2:9" ht="18" customHeight="1">
      <c r="B26" s="6" t="s">
        <v>7</v>
      </c>
      <c r="C26" s="20">
        <f t="shared" si="2"/>
        <v>15100</v>
      </c>
      <c r="D26" s="20"/>
      <c r="E26" s="20"/>
      <c r="F26" s="20">
        <v>3000</v>
      </c>
      <c r="G26" s="20">
        <v>3500</v>
      </c>
      <c r="H26" s="17">
        <v>4300</v>
      </c>
      <c r="I26" s="17">
        <v>4300</v>
      </c>
    </row>
    <row r="27" spans="2:9" ht="12.75">
      <c r="B27" s="9" t="s">
        <v>26</v>
      </c>
      <c r="C27" s="20">
        <f t="shared" si="2"/>
        <v>0</v>
      </c>
      <c r="D27" s="20"/>
      <c r="E27" s="20"/>
      <c r="F27" s="20"/>
      <c r="G27" s="10"/>
      <c r="H27" s="17"/>
      <c r="I27" s="17"/>
    </row>
    <row r="28" spans="2:9" ht="12.75">
      <c r="B28" s="9" t="s">
        <v>17</v>
      </c>
      <c r="C28" s="20">
        <f t="shared" si="2"/>
        <v>0</v>
      </c>
      <c r="D28" s="20"/>
      <c r="E28" s="20"/>
      <c r="F28" s="20"/>
      <c r="G28" s="10"/>
      <c r="H28" s="17"/>
      <c r="I28" s="17"/>
    </row>
    <row r="29" spans="2:9" ht="18" customHeight="1">
      <c r="B29" s="6" t="s">
        <v>29</v>
      </c>
      <c r="C29" s="20">
        <f t="shared" si="2"/>
        <v>7600</v>
      </c>
      <c r="D29" s="20"/>
      <c r="E29" s="20"/>
      <c r="F29" s="20">
        <v>1800</v>
      </c>
      <c r="G29" s="20">
        <v>1800</v>
      </c>
      <c r="H29" s="17">
        <v>2000</v>
      </c>
      <c r="I29" s="17">
        <v>2000</v>
      </c>
    </row>
    <row r="30" spans="2:9" ht="18" customHeight="1">
      <c r="B30" s="6" t="s">
        <v>12</v>
      </c>
      <c r="C30" s="20">
        <f t="shared" si="2"/>
        <v>4038</v>
      </c>
      <c r="D30" s="20"/>
      <c r="E30" s="20"/>
      <c r="F30" s="20">
        <v>625</v>
      </c>
      <c r="G30" s="20">
        <v>813</v>
      </c>
      <c r="H30" s="17">
        <v>1300</v>
      </c>
      <c r="I30" s="17">
        <v>1300</v>
      </c>
    </row>
    <row r="31" spans="2:14" s="11" customFormat="1" ht="18" customHeight="1">
      <c r="B31" s="5" t="s">
        <v>8</v>
      </c>
      <c r="C31" s="19">
        <f>SUM(D31:I31)</f>
        <v>22687.96</v>
      </c>
      <c r="D31" s="19"/>
      <c r="E31" s="19">
        <v>7462.03</v>
      </c>
      <c r="F31" s="19">
        <v>2600.68</v>
      </c>
      <c r="G31" s="19">
        <v>2157.25</v>
      </c>
      <c r="H31" s="18">
        <v>3768.5</v>
      </c>
      <c r="I31" s="18">
        <v>6699.5</v>
      </c>
      <c r="K31" s="11">
        <f>C31*1.25</f>
        <v>28359.949999999997</v>
      </c>
      <c r="L31" s="1">
        <f>C31*1.25-C31</f>
        <v>5671.989999999998</v>
      </c>
      <c r="M31" s="1">
        <f>C31*1.18-C31</f>
        <v>4083.8328</v>
      </c>
      <c r="N31" s="16">
        <f>C31+L31+M31</f>
        <v>32443.782799999997</v>
      </c>
    </row>
    <row r="32" spans="2:14" s="22" customFormat="1" ht="24.75" customHeight="1">
      <c r="B32" s="21" t="s">
        <v>3</v>
      </c>
      <c r="C32" s="19">
        <f>C31+C16+C7</f>
        <v>176999.96</v>
      </c>
      <c r="D32" s="19"/>
      <c r="E32" s="19">
        <f>E31+E16+E7</f>
        <v>7462.03</v>
      </c>
      <c r="F32" s="19">
        <f>F31+F16+F7</f>
        <v>37273.68</v>
      </c>
      <c r="G32" s="19">
        <f>G31+G16+G7</f>
        <v>47996.25</v>
      </c>
      <c r="H32" s="19">
        <f>H31+H16+H7</f>
        <v>49068.5</v>
      </c>
      <c r="I32" s="19">
        <f>I31+I16+I7</f>
        <v>35199.5</v>
      </c>
      <c r="K32" s="23">
        <f>K31+K16+K7</f>
        <v>205343.45</v>
      </c>
      <c r="N32" s="23">
        <f>N31+N16+N7</f>
        <v>237203.4428</v>
      </c>
    </row>
    <row r="33" spans="2:14" ht="12.75" customHeight="1">
      <c r="B33" s="12"/>
      <c r="C33" s="13"/>
      <c r="D33" s="13"/>
      <c r="E33" s="13"/>
      <c r="F33" s="13"/>
      <c r="N33" s="16" t="e">
        <f>N32-#REF!</f>
        <v>#REF!</v>
      </c>
    </row>
    <row r="34" spans="2:7" ht="12.75">
      <c r="B34" s="14" t="s">
        <v>14</v>
      </c>
      <c r="C34" s="15"/>
      <c r="D34" s="14"/>
      <c r="E34" s="14"/>
      <c r="F34" s="14"/>
      <c r="G34" s="14" t="s">
        <v>28</v>
      </c>
    </row>
    <row r="36" spans="3:4" ht="12.75">
      <c r="C36" s="11"/>
      <c r="D36" s="11"/>
    </row>
    <row r="37" spans="3:4" ht="12.75">
      <c r="C37" s="11"/>
      <c r="D37" s="11"/>
    </row>
    <row r="38" spans="3:6" ht="12.75">
      <c r="C38" s="11"/>
      <c r="D38" s="11"/>
      <c r="E38" s="11"/>
      <c r="F38" s="11"/>
    </row>
    <row r="39" spans="3:6" ht="12.75">
      <c r="C39" s="11"/>
      <c r="D39" s="11"/>
      <c r="E39" s="11"/>
      <c r="F39" s="11"/>
    </row>
    <row r="40" spans="3:6" ht="12.75">
      <c r="C40" s="11"/>
      <c r="D40" s="11"/>
      <c r="E40" s="11"/>
      <c r="F40" s="11"/>
    </row>
    <row r="41" spans="3:6" ht="12.75">
      <c r="C41" s="11"/>
      <c r="D41" s="11"/>
      <c r="E41" s="11"/>
      <c r="F41" s="11"/>
    </row>
    <row r="42" spans="3:6" ht="12.75">
      <c r="C42" s="11"/>
      <c r="D42" s="11"/>
      <c r="E42" s="11"/>
      <c r="F42" s="11"/>
    </row>
    <row r="43" spans="3:4" ht="12.75">
      <c r="C43" s="11"/>
      <c r="D43" s="11"/>
    </row>
    <row r="44" spans="3:4" ht="12.75">
      <c r="C44" s="11"/>
      <c r="D44" s="11"/>
    </row>
  </sheetData>
  <sheetProtection/>
  <mergeCells count="3">
    <mergeCell ref="B3:E3"/>
    <mergeCell ref="B5:B6"/>
    <mergeCell ref="B2:I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.625" style="101" customWidth="1"/>
    <col min="2" max="2" width="27.25390625" style="102" customWidth="1"/>
    <col min="3" max="3" width="13.375" style="113" customWidth="1"/>
    <col min="4" max="4" width="12.875" style="101" customWidth="1"/>
    <col min="5" max="5" width="14.125" style="101" customWidth="1"/>
    <col min="6" max="6" width="13.00390625" style="101" customWidth="1"/>
    <col min="7" max="7" width="13.25390625" style="101" customWidth="1"/>
    <col min="8" max="8" width="13.125" style="101" customWidth="1"/>
    <col min="9" max="9" width="12.00390625" style="101" customWidth="1"/>
    <col min="10" max="10" width="19.375" style="101" customWidth="1"/>
    <col min="11" max="16384" width="9.125" style="101" customWidth="1"/>
  </cols>
  <sheetData>
    <row r="1" ht="12" customHeight="1" hidden="1"/>
    <row r="2" spans="1:10" ht="30" customHeight="1">
      <c r="A2" s="159" t="s">
        <v>143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4.25" customHeight="1">
      <c r="A3" s="160" t="s">
        <v>89</v>
      </c>
      <c r="B3" s="160" t="s">
        <v>0</v>
      </c>
      <c r="C3" s="161" t="s">
        <v>152</v>
      </c>
      <c r="D3" s="161"/>
      <c r="E3" s="161"/>
      <c r="F3" s="161"/>
      <c r="G3" s="161"/>
      <c r="H3" s="161"/>
      <c r="I3" s="160" t="s">
        <v>34</v>
      </c>
      <c r="J3" s="160" t="s">
        <v>151</v>
      </c>
    </row>
    <row r="4" spans="1:10" s="24" customFormat="1" ht="19.5" customHeight="1">
      <c r="A4" s="160"/>
      <c r="B4" s="160"/>
      <c r="C4" s="114" t="s">
        <v>4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160"/>
      <c r="J4" s="160"/>
    </row>
    <row r="5" spans="1:10" s="24" customFormat="1" ht="39" customHeight="1">
      <c r="A5" s="160"/>
      <c r="B5" s="160"/>
      <c r="C5" s="114" t="s">
        <v>37</v>
      </c>
      <c r="D5" s="24" t="s">
        <v>37</v>
      </c>
      <c r="E5" s="24" t="s">
        <v>37</v>
      </c>
      <c r="F5" s="24" t="s">
        <v>37</v>
      </c>
      <c r="G5" s="24" t="s">
        <v>37</v>
      </c>
      <c r="H5" s="24" t="s">
        <v>37</v>
      </c>
      <c r="I5" s="160"/>
      <c r="J5" s="160"/>
    </row>
    <row r="6" spans="1:10" s="24" customFormat="1" ht="17.25" customHeight="1">
      <c r="A6" s="24">
        <v>1</v>
      </c>
      <c r="B6" s="41">
        <v>2</v>
      </c>
      <c r="C6" s="114">
        <v>4</v>
      </c>
      <c r="D6" s="24">
        <v>5</v>
      </c>
      <c r="E6" s="24">
        <v>6</v>
      </c>
      <c r="F6" s="24">
        <v>7</v>
      </c>
      <c r="G6" s="24">
        <v>8</v>
      </c>
      <c r="H6" s="24">
        <v>9</v>
      </c>
      <c r="I6" s="24">
        <v>10</v>
      </c>
      <c r="J6" s="66">
        <v>11</v>
      </c>
    </row>
    <row r="7" spans="1:8" s="84" customFormat="1" ht="21.75" customHeight="1">
      <c r="A7" s="84" t="s">
        <v>154</v>
      </c>
      <c r="C7" s="115">
        <v>55091.4</v>
      </c>
      <c r="D7" s="86">
        <v>6959.6</v>
      </c>
      <c r="E7" s="86">
        <v>4706.6</v>
      </c>
      <c r="F7" s="86">
        <v>12304.6</v>
      </c>
      <c r="G7" s="86">
        <v>17219.9</v>
      </c>
      <c r="H7" s="86">
        <v>13900.7</v>
      </c>
    </row>
    <row r="8" spans="2:8" s="84" customFormat="1" ht="21.75" customHeight="1">
      <c r="B8" s="25" t="s">
        <v>124</v>
      </c>
      <c r="C8" s="115">
        <v>48922</v>
      </c>
      <c r="D8" s="86">
        <v>6959.6</v>
      </c>
      <c r="E8" s="86">
        <v>3669.1</v>
      </c>
      <c r="F8" s="86">
        <v>11042.1</v>
      </c>
      <c r="G8" s="86">
        <v>15444.1</v>
      </c>
      <c r="H8" s="86">
        <v>11807.1</v>
      </c>
    </row>
    <row r="9" spans="2:8" s="84" customFormat="1" ht="27.75" customHeight="1">
      <c r="B9" s="26" t="s">
        <v>57</v>
      </c>
      <c r="C9" s="115">
        <v>6169.4</v>
      </c>
      <c r="D9" s="86">
        <v>0</v>
      </c>
      <c r="E9" s="86">
        <v>1037.5</v>
      </c>
      <c r="F9" s="86">
        <v>1262.5</v>
      </c>
      <c r="G9" s="86">
        <v>1775.8</v>
      </c>
      <c r="H9" s="86">
        <v>2093.6</v>
      </c>
    </row>
    <row r="10" spans="3:8" s="84" customFormat="1" ht="21.75" customHeight="1">
      <c r="C10" s="115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</row>
    <row r="11" spans="1:8" s="84" customFormat="1" ht="27" customHeight="1">
      <c r="A11" s="157" t="s">
        <v>155</v>
      </c>
      <c r="B11" s="157"/>
      <c r="C11" s="115">
        <v>69143.2</v>
      </c>
      <c r="D11" s="86">
        <v>4063.6</v>
      </c>
      <c r="E11" s="86">
        <v>7990</v>
      </c>
      <c r="F11" s="86">
        <v>17636.1</v>
      </c>
      <c r="G11" s="86">
        <v>26411.9</v>
      </c>
      <c r="H11" s="86">
        <v>13041.6</v>
      </c>
    </row>
    <row r="12" spans="1:8" s="84" customFormat="1" ht="27" customHeight="1">
      <c r="A12" s="104"/>
      <c r="B12" s="25" t="s">
        <v>124</v>
      </c>
      <c r="C12" s="115">
        <v>59413</v>
      </c>
      <c r="D12" s="86">
        <v>4063.6</v>
      </c>
      <c r="E12" s="86">
        <v>6448.6</v>
      </c>
      <c r="F12" s="86">
        <v>15183.6</v>
      </c>
      <c r="G12" s="86">
        <v>23808.6</v>
      </c>
      <c r="H12" s="86">
        <v>9908.6</v>
      </c>
    </row>
    <row r="13" spans="1:8" s="84" customFormat="1" ht="27" customHeight="1">
      <c r="A13" s="104"/>
      <c r="B13" s="26" t="s">
        <v>57</v>
      </c>
      <c r="C13" s="115">
        <v>9730.2</v>
      </c>
      <c r="D13" s="86">
        <v>0</v>
      </c>
      <c r="E13" s="86">
        <v>1541.4</v>
      </c>
      <c r="F13" s="86">
        <v>2452.5</v>
      </c>
      <c r="G13" s="86">
        <v>2603.3</v>
      </c>
      <c r="H13" s="86">
        <v>3133</v>
      </c>
    </row>
    <row r="14" spans="1:9" s="92" customFormat="1" ht="32.25" customHeight="1">
      <c r="A14" s="158" t="s">
        <v>69</v>
      </c>
      <c r="B14" s="158"/>
      <c r="C14" s="116">
        <v>229934.15</v>
      </c>
      <c r="D14" s="89">
        <v>9327.5375</v>
      </c>
      <c r="E14" s="89">
        <v>48591.65</v>
      </c>
      <c r="F14" s="89">
        <v>64195.5625</v>
      </c>
      <c r="G14" s="89">
        <v>62373.125</v>
      </c>
      <c r="H14" s="89">
        <v>45446.275</v>
      </c>
      <c r="I14" s="96"/>
    </row>
    <row r="15" spans="1:9" s="92" customFormat="1" ht="32.25" customHeight="1">
      <c r="A15" s="105"/>
      <c r="B15" s="66" t="s">
        <v>142</v>
      </c>
      <c r="C15" s="116">
        <v>205343.45</v>
      </c>
      <c r="D15" s="89">
        <v>9327.5375</v>
      </c>
      <c r="E15" s="89">
        <v>42263.85</v>
      </c>
      <c r="F15" s="89">
        <v>55667.0625</v>
      </c>
      <c r="G15" s="89">
        <v>57710.625</v>
      </c>
      <c r="H15" s="89">
        <v>40374.375</v>
      </c>
      <c r="I15" s="96"/>
    </row>
    <row r="16" spans="1:9" s="92" customFormat="1" ht="32.25" customHeight="1">
      <c r="A16" s="105"/>
      <c r="B16" s="26" t="s">
        <v>57</v>
      </c>
      <c r="C16" s="116">
        <v>24590.7</v>
      </c>
      <c r="D16" s="89">
        <v>0</v>
      </c>
      <c r="E16" s="89">
        <v>6327.8</v>
      </c>
      <c r="F16" s="89">
        <v>8528.5</v>
      </c>
      <c r="G16" s="89">
        <v>4662.5</v>
      </c>
      <c r="H16" s="89">
        <v>5071.9</v>
      </c>
      <c r="I16" s="96"/>
    </row>
    <row r="17" spans="1:10" s="106" customFormat="1" ht="32.25" customHeight="1">
      <c r="A17" s="157" t="s">
        <v>157</v>
      </c>
      <c r="B17" s="157"/>
      <c r="C17" s="117">
        <v>241964.98</v>
      </c>
      <c r="D17" s="93">
        <v>34185.49</v>
      </c>
      <c r="E17" s="93">
        <v>43630.86</v>
      </c>
      <c r="F17" s="93">
        <v>49500.12</v>
      </c>
      <c r="G17" s="93">
        <v>52648.51</v>
      </c>
      <c r="H17" s="93">
        <v>62000</v>
      </c>
      <c r="I17" s="97" t="s">
        <v>80</v>
      </c>
      <c r="J17" s="84"/>
    </row>
    <row r="18" spans="1:10" s="106" customFormat="1" ht="24.75" customHeight="1">
      <c r="A18" s="157" t="s">
        <v>107</v>
      </c>
      <c r="B18" s="157"/>
      <c r="C18" s="118">
        <v>8450.3</v>
      </c>
      <c r="D18" s="94">
        <v>2332.6</v>
      </c>
      <c r="E18" s="94">
        <v>2694.4</v>
      </c>
      <c r="F18" s="94">
        <v>2482.1</v>
      </c>
      <c r="G18" s="94">
        <v>470.6</v>
      </c>
      <c r="H18" s="94">
        <v>470.6</v>
      </c>
      <c r="I18" s="94"/>
      <c r="J18" s="97"/>
    </row>
    <row r="19" spans="1:10" s="99" customFormat="1" ht="27.75" customHeight="1">
      <c r="A19" s="100" t="s">
        <v>158</v>
      </c>
      <c r="B19" s="100"/>
      <c r="C19" s="119">
        <v>604584.03</v>
      </c>
      <c r="D19" s="98">
        <v>56868.8275</v>
      </c>
      <c r="E19" s="98">
        <v>107613.51</v>
      </c>
      <c r="F19" s="98">
        <v>146118.4825</v>
      </c>
      <c r="G19" s="98">
        <v>159124.035</v>
      </c>
      <c r="H19" s="98">
        <v>134859.17500000002</v>
      </c>
      <c r="J19" s="100"/>
    </row>
    <row r="20" spans="1:10" s="99" customFormat="1" ht="27.75" customHeight="1">
      <c r="A20" s="100"/>
      <c r="B20" s="25" t="s">
        <v>124</v>
      </c>
      <c r="C20" s="119">
        <f aca="true" t="shared" si="0" ref="C20:H20">C8+C12</f>
        <v>108335</v>
      </c>
      <c r="D20" s="119">
        <f t="shared" si="0"/>
        <v>11023.2</v>
      </c>
      <c r="E20" s="119">
        <f t="shared" si="0"/>
        <v>10117.7</v>
      </c>
      <c r="F20" s="119">
        <f t="shared" si="0"/>
        <v>26225.7</v>
      </c>
      <c r="G20" s="119">
        <f t="shared" si="0"/>
        <v>39252.7</v>
      </c>
      <c r="H20" s="119">
        <f t="shared" si="0"/>
        <v>21715.7</v>
      </c>
      <c r="J20" s="100"/>
    </row>
    <row r="21" spans="1:10" s="99" customFormat="1" ht="27.75" customHeight="1">
      <c r="A21" s="100"/>
      <c r="B21" s="26" t="s">
        <v>57</v>
      </c>
      <c r="C21" s="119">
        <f aca="true" t="shared" si="1" ref="C21:H21">C9+C13+C16</f>
        <v>40490.3</v>
      </c>
      <c r="D21" s="119">
        <f t="shared" si="1"/>
        <v>0</v>
      </c>
      <c r="E21" s="119">
        <f t="shared" si="1"/>
        <v>8906.7</v>
      </c>
      <c r="F21" s="119">
        <f t="shared" si="1"/>
        <v>12243.5</v>
      </c>
      <c r="G21" s="119">
        <f t="shared" si="1"/>
        <v>9041.6</v>
      </c>
      <c r="H21" s="119">
        <f t="shared" si="1"/>
        <v>10298.5</v>
      </c>
      <c r="J21" s="100"/>
    </row>
    <row r="22" spans="1:10" s="99" customFormat="1" ht="27.75" customHeight="1">
      <c r="A22" s="100"/>
      <c r="B22" s="66" t="s">
        <v>142</v>
      </c>
      <c r="C22" s="119">
        <f aca="true" t="shared" si="2" ref="C22:H22">C15</f>
        <v>205343.45</v>
      </c>
      <c r="D22" s="119">
        <f t="shared" si="2"/>
        <v>9327.5375</v>
      </c>
      <c r="E22" s="119">
        <f t="shared" si="2"/>
        <v>42263.85</v>
      </c>
      <c r="F22" s="119">
        <f t="shared" si="2"/>
        <v>55667.0625</v>
      </c>
      <c r="G22" s="119">
        <f t="shared" si="2"/>
        <v>57710.625</v>
      </c>
      <c r="H22" s="119">
        <f t="shared" si="2"/>
        <v>40374.375</v>
      </c>
      <c r="J22" s="100"/>
    </row>
    <row r="23" spans="1:10" s="99" customFormat="1" ht="27.75" customHeight="1">
      <c r="A23" s="100"/>
      <c r="B23" s="100" t="s">
        <v>178</v>
      </c>
      <c r="C23" s="119">
        <f aca="true" t="shared" si="3" ref="C23:H24">C17</f>
        <v>241964.98</v>
      </c>
      <c r="D23" s="119">
        <f t="shared" si="3"/>
        <v>34185.49</v>
      </c>
      <c r="E23" s="119">
        <f t="shared" si="3"/>
        <v>43630.86</v>
      </c>
      <c r="F23" s="119">
        <f t="shared" si="3"/>
        <v>49500.12</v>
      </c>
      <c r="G23" s="119">
        <f t="shared" si="3"/>
        <v>52648.51</v>
      </c>
      <c r="H23" s="119">
        <f t="shared" si="3"/>
        <v>62000</v>
      </c>
      <c r="J23" s="100"/>
    </row>
    <row r="24" spans="1:10" s="99" customFormat="1" ht="27.75" customHeight="1">
      <c r="A24" s="100"/>
      <c r="B24" s="100" t="s">
        <v>179</v>
      </c>
      <c r="C24" s="119">
        <f t="shared" si="3"/>
        <v>8450.3</v>
      </c>
      <c r="D24" s="119">
        <f t="shared" si="3"/>
        <v>2332.6</v>
      </c>
      <c r="E24" s="119">
        <f t="shared" si="3"/>
        <v>2694.4</v>
      </c>
      <c r="F24" s="119">
        <f t="shared" si="3"/>
        <v>2482.1</v>
      </c>
      <c r="G24" s="119">
        <f t="shared" si="3"/>
        <v>470.6</v>
      </c>
      <c r="H24" s="119">
        <f t="shared" si="3"/>
        <v>470.6</v>
      </c>
      <c r="J24" s="100"/>
    </row>
    <row r="25" spans="2:8" s="121" customFormat="1" ht="15.75">
      <c r="B25" s="122"/>
      <c r="C25" s="123">
        <f aca="true" t="shared" si="4" ref="C25:H25">(C20+C21+C22+C23+C24)-C19</f>
        <v>0</v>
      </c>
      <c r="D25" s="123">
        <f t="shared" si="4"/>
        <v>0</v>
      </c>
      <c r="E25" s="123">
        <f t="shared" si="4"/>
        <v>0</v>
      </c>
      <c r="F25" s="123">
        <f t="shared" si="4"/>
        <v>0</v>
      </c>
      <c r="G25" s="123">
        <f t="shared" si="4"/>
        <v>0</v>
      </c>
      <c r="H25" s="123">
        <f t="shared" si="4"/>
        <v>0</v>
      </c>
    </row>
    <row r="26" spans="2:3" s="45" customFormat="1" ht="15.75">
      <c r="B26" s="51"/>
      <c r="C26" s="120"/>
    </row>
    <row r="27" spans="2:3" s="45" customFormat="1" ht="15.75">
      <c r="B27" s="51"/>
      <c r="C27" s="120"/>
    </row>
    <row r="28" spans="2:3" s="45" customFormat="1" ht="15.75">
      <c r="B28" s="51"/>
      <c r="C28" s="120"/>
    </row>
    <row r="29" spans="2:3" s="45" customFormat="1" ht="15.75">
      <c r="B29" s="51"/>
      <c r="C29" s="120"/>
    </row>
    <row r="30" spans="2:3" s="45" customFormat="1" ht="15.75">
      <c r="B30" s="51"/>
      <c r="C30" s="120"/>
    </row>
    <row r="31" spans="2:3" s="45" customFormat="1" ht="15.75">
      <c r="B31" s="51"/>
      <c r="C31" s="120"/>
    </row>
    <row r="32" spans="2:3" s="45" customFormat="1" ht="15.75">
      <c r="B32" s="51"/>
      <c r="C32" s="120"/>
    </row>
    <row r="33" spans="2:3" s="45" customFormat="1" ht="15.75">
      <c r="B33" s="51"/>
      <c r="C33" s="120"/>
    </row>
    <row r="34" spans="2:3" s="45" customFormat="1" ht="15.75">
      <c r="B34" s="51"/>
      <c r="C34" s="120"/>
    </row>
    <row r="35" spans="2:3" s="45" customFormat="1" ht="15.75">
      <c r="B35" s="51"/>
      <c r="C35" s="120"/>
    </row>
    <row r="36" spans="2:3" s="45" customFormat="1" ht="15.75">
      <c r="B36" s="51"/>
      <c r="C36" s="120"/>
    </row>
    <row r="37" spans="2:3" s="45" customFormat="1" ht="15.75">
      <c r="B37" s="51"/>
      <c r="C37" s="120"/>
    </row>
    <row r="38" spans="2:3" s="45" customFormat="1" ht="15.75">
      <c r="B38" s="51"/>
      <c r="C38" s="120"/>
    </row>
    <row r="39" spans="2:3" s="45" customFormat="1" ht="15.75">
      <c r="B39" s="51"/>
      <c r="C39" s="120"/>
    </row>
    <row r="40" spans="2:3" s="45" customFormat="1" ht="15.75">
      <c r="B40" s="51"/>
      <c r="C40" s="120"/>
    </row>
    <row r="41" spans="2:3" s="45" customFormat="1" ht="15.75">
      <c r="B41" s="51"/>
      <c r="C41" s="120"/>
    </row>
    <row r="42" spans="2:3" s="45" customFormat="1" ht="15.75">
      <c r="B42" s="51"/>
      <c r="C42" s="120"/>
    </row>
    <row r="43" spans="2:3" s="45" customFormat="1" ht="15.75">
      <c r="B43" s="51"/>
      <c r="C43" s="120"/>
    </row>
  </sheetData>
  <sheetProtection/>
  <mergeCells count="10">
    <mergeCell ref="A2:J2"/>
    <mergeCell ref="A3:A5"/>
    <mergeCell ref="B3:B5"/>
    <mergeCell ref="C3:H3"/>
    <mergeCell ref="I3:I5"/>
    <mergeCell ref="J3:J5"/>
    <mergeCell ref="A17:B17"/>
    <mergeCell ref="A18:B18"/>
    <mergeCell ref="A11:B11"/>
    <mergeCell ref="A14:B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71"/>
  <sheetViews>
    <sheetView zoomScalePageLayoutView="0" workbookViewId="0" topLeftCell="A133">
      <selection activeCell="C140" sqref="C140"/>
    </sheetView>
  </sheetViews>
  <sheetFormatPr defaultColWidth="9.00390625" defaultRowHeight="12.75"/>
  <cols>
    <col min="1" max="1" width="5.625" style="101" customWidth="1"/>
    <col min="2" max="2" width="27.25390625" style="102" customWidth="1"/>
    <col min="3" max="3" width="13.375" style="103" customWidth="1"/>
    <col min="4" max="4" width="12.875" style="101" customWidth="1"/>
    <col min="5" max="5" width="14.125" style="101" customWidth="1"/>
    <col min="6" max="6" width="13.00390625" style="101" customWidth="1"/>
    <col min="7" max="7" width="13.25390625" style="101" customWidth="1"/>
    <col min="8" max="8" width="13.125" style="101" customWidth="1"/>
    <col min="9" max="9" width="12.00390625" style="101" customWidth="1"/>
    <col min="10" max="10" width="19.375" style="101" customWidth="1"/>
    <col min="11" max="16384" width="9.125" style="101" customWidth="1"/>
  </cols>
  <sheetData>
    <row r="1" ht="12" customHeight="1" hidden="1"/>
    <row r="2" spans="1:10" ht="30" customHeight="1">
      <c r="A2" s="159" t="s">
        <v>143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4.25" customHeight="1">
      <c r="A3" s="160" t="s">
        <v>89</v>
      </c>
      <c r="B3" s="160" t="s">
        <v>0</v>
      </c>
      <c r="C3" s="161" t="s">
        <v>152</v>
      </c>
      <c r="D3" s="161"/>
      <c r="E3" s="161"/>
      <c r="F3" s="161"/>
      <c r="G3" s="161"/>
      <c r="H3" s="161"/>
      <c r="I3" s="160" t="s">
        <v>34</v>
      </c>
      <c r="J3" s="160" t="s">
        <v>151</v>
      </c>
    </row>
    <row r="4" spans="1:10" s="24" customFormat="1" ht="19.5" customHeight="1">
      <c r="A4" s="160"/>
      <c r="B4" s="160"/>
      <c r="C4" s="79" t="s">
        <v>4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160"/>
      <c r="J4" s="160"/>
    </row>
    <row r="5" spans="1:10" s="24" customFormat="1" ht="39" customHeight="1">
      <c r="A5" s="160"/>
      <c r="B5" s="160"/>
      <c r="C5" s="79" t="s">
        <v>37</v>
      </c>
      <c r="D5" s="24" t="s">
        <v>37</v>
      </c>
      <c r="E5" s="24" t="s">
        <v>37</v>
      </c>
      <c r="F5" s="24" t="s">
        <v>37</v>
      </c>
      <c r="G5" s="24" t="s">
        <v>37</v>
      </c>
      <c r="H5" s="24" t="s">
        <v>37</v>
      </c>
      <c r="I5" s="160"/>
      <c r="J5" s="160"/>
    </row>
    <row r="6" spans="1:10" s="24" customFormat="1" ht="17.25" customHeight="1">
      <c r="A6" s="24">
        <v>1</v>
      </c>
      <c r="B6" s="41">
        <v>2</v>
      </c>
      <c r="C6" s="79">
        <v>4</v>
      </c>
      <c r="D6" s="24">
        <v>5</v>
      </c>
      <c r="E6" s="24">
        <v>6</v>
      </c>
      <c r="F6" s="24">
        <v>7</v>
      </c>
      <c r="G6" s="24">
        <v>8</v>
      </c>
      <c r="H6" s="24">
        <v>9</v>
      </c>
      <c r="I6" s="24">
        <v>10</v>
      </c>
      <c r="J6" s="66">
        <v>11</v>
      </c>
    </row>
    <row r="7" spans="1:10" s="24" customFormat="1" ht="17.25" customHeight="1">
      <c r="A7" s="162" t="s">
        <v>153</v>
      </c>
      <c r="B7" s="162"/>
      <c r="C7" s="79"/>
      <c r="J7" s="66"/>
    </row>
    <row r="8" spans="1:10" s="25" customFormat="1" ht="105.75" customHeight="1">
      <c r="A8" s="25">
        <v>1</v>
      </c>
      <c r="B8" s="52" t="s">
        <v>175</v>
      </c>
      <c r="C8" s="80">
        <v>5625</v>
      </c>
      <c r="D8" s="28"/>
      <c r="E8" s="28"/>
      <c r="F8" s="26">
        <v>1875</v>
      </c>
      <c r="G8" s="26">
        <v>1875</v>
      </c>
      <c r="H8" s="26">
        <v>1875</v>
      </c>
      <c r="I8" s="26" t="s">
        <v>41</v>
      </c>
      <c r="J8" s="25" t="s">
        <v>124</v>
      </c>
    </row>
    <row r="9" spans="1:10" s="25" customFormat="1" ht="69" customHeight="1">
      <c r="A9" s="25">
        <v>2</v>
      </c>
      <c r="B9" s="41" t="s">
        <v>42</v>
      </c>
      <c r="C9" s="82">
        <v>2250</v>
      </c>
      <c r="F9" s="26">
        <v>2250</v>
      </c>
      <c r="I9" s="30">
        <v>2013</v>
      </c>
      <c r="J9" s="25" t="s">
        <v>124</v>
      </c>
    </row>
    <row r="10" spans="1:10" s="25" customFormat="1" ht="92.25" customHeight="1">
      <c r="A10" s="25">
        <v>3</v>
      </c>
      <c r="B10" s="58" t="s">
        <v>43</v>
      </c>
      <c r="C10" s="82">
        <v>875</v>
      </c>
      <c r="F10" s="26">
        <v>875</v>
      </c>
      <c r="I10" s="30">
        <v>2013</v>
      </c>
      <c r="J10" s="25" t="s">
        <v>124</v>
      </c>
    </row>
    <row r="11" spans="1:10" s="25" customFormat="1" ht="47.25">
      <c r="A11" s="25">
        <v>4</v>
      </c>
      <c r="B11" s="52" t="s">
        <v>44</v>
      </c>
      <c r="C11" s="82">
        <v>1437.5</v>
      </c>
      <c r="F11" s="26">
        <v>1437.5</v>
      </c>
      <c r="I11" s="30">
        <v>2013</v>
      </c>
      <c r="J11" s="25" t="s">
        <v>124</v>
      </c>
    </row>
    <row r="12" spans="1:10" s="25" customFormat="1" ht="47.25">
      <c r="A12" s="25">
        <v>5</v>
      </c>
      <c r="B12" s="52" t="s">
        <v>45</v>
      </c>
      <c r="C12" s="82">
        <v>11613</v>
      </c>
      <c r="G12" s="26">
        <v>4375</v>
      </c>
      <c r="H12" s="26">
        <v>7238</v>
      </c>
      <c r="I12" s="30" t="s">
        <v>46</v>
      </c>
      <c r="J12" s="25" t="s">
        <v>124</v>
      </c>
    </row>
    <row r="13" spans="1:10" s="25" customFormat="1" ht="47.25">
      <c r="A13" s="25">
        <v>6</v>
      </c>
      <c r="B13" s="41" t="s">
        <v>47</v>
      </c>
      <c r="C13" s="82">
        <v>3125</v>
      </c>
      <c r="G13" s="26">
        <v>3125</v>
      </c>
      <c r="I13" s="30">
        <v>2014</v>
      </c>
      <c r="J13" s="25" t="s">
        <v>124</v>
      </c>
    </row>
    <row r="14" spans="1:10" s="25" customFormat="1" ht="96" customHeight="1">
      <c r="A14" s="25">
        <v>7</v>
      </c>
      <c r="B14" s="58" t="s">
        <v>48</v>
      </c>
      <c r="C14" s="82">
        <v>1500</v>
      </c>
      <c r="G14" s="26">
        <v>1500</v>
      </c>
      <c r="I14" s="30">
        <v>2014</v>
      </c>
      <c r="J14" s="25" t="s">
        <v>124</v>
      </c>
    </row>
    <row r="15" spans="2:10" s="25" customFormat="1" ht="39" customHeight="1" hidden="1">
      <c r="B15" s="42"/>
      <c r="C15" s="82"/>
      <c r="I15" s="30"/>
      <c r="J15" s="25" t="s">
        <v>124</v>
      </c>
    </row>
    <row r="16" spans="1:10" s="25" customFormat="1" ht="53.25" customHeight="1">
      <c r="A16" s="25">
        <v>8</v>
      </c>
      <c r="B16" s="41" t="s">
        <v>49</v>
      </c>
      <c r="C16" s="83">
        <v>4422.5</v>
      </c>
      <c r="D16" s="38">
        <v>1360</v>
      </c>
      <c r="E16" s="39"/>
      <c r="F16" s="39">
        <v>1187.5</v>
      </c>
      <c r="G16" s="39">
        <v>1875</v>
      </c>
      <c r="H16" s="39"/>
      <c r="I16" s="38" t="s">
        <v>174</v>
      </c>
      <c r="J16" s="25" t="s">
        <v>124</v>
      </c>
    </row>
    <row r="17" spans="1:10" s="25" customFormat="1" ht="55.5" customHeight="1">
      <c r="A17" s="25">
        <v>9</v>
      </c>
      <c r="B17" s="162" t="s">
        <v>33</v>
      </c>
      <c r="C17" s="82">
        <v>4095.5</v>
      </c>
      <c r="D17" s="26">
        <v>819.1</v>
      </c>
      <c r="E17" s="26">
        <v>819.1</v>
      </c>
      <c r="F17" s="26">
        <v>819.1</v>
      </c>
      <c r="G17" s="26">
        <v>819.1</v>
      </c>
      <c r="H17" s="26">
        <v>819.1</v>
      </c>
      <c r="I17" s="30" t="s">
        <v>50</v>
      </c>
      <c r="J17" s="25" t="s">
        <v>124</v>
      </c>
    </row>
    <row r="18" spans="2:10" s="25" customFormat="1" ht="136.5" customHeight="1" hidden="1">
      <c r="B18" s="162"/>
      <c r="C18" s="84"/>
      <c r="J18" s="25" t="s">
        <v>55</v>
      </c>
    </row>
    <row r="19" spans="1:10" s="112" customFormat="1" ht="47.25">
      <c r="A19" s="107">
        <v>10</v>
      </c>
      <c r="B19" s="108" t="s">
        <v>56</v>
      </c>
      <c r="C19" s="109">
        <v>2300</v>
      </c>
      <c r="D19" s="110"/>
      <c r="E19" s="110">
        <v>1037.5</v>
      </c>
      <c r="F19" s="110">
        <v>1262.5</v>
      </c>
      <c r="G19" s="110"/>
      <c r="H19" s="110"/>
      <c r="I19" s="110" t="s">
        <v>35</v>
      </c>
      <c r="J19" s="111" t="s">
        <v>57</v>
      </c>
    </row>
    <row r="20" spans="1:10" s="112" customFormat="1" ht="48" customHeight="1">
      <c r="A20" s="107">
        <v>11</v>
      </c>
      <c r="B20" s="108" t="s">
        <v>58</v>
      </c>
      <c r="C20" s="109">
        <v>3869.4</v>
      </c>
      <c r="D20" s="110"/>
      <c r="E20" s="110"/>
      <c r="F20" s="110"/>
      <c r="G20" s="110">
        <v>1775.8</v>
      </c>
      <c r="H20" s="110">
        <v>2093.6</v>
      </c>
      <c r="I20" s="110" t="s">
        <v>46</v>
      </c>
      <c r="J20" s="111" t="s">
        <v>57</v>
      </c>
    </row>
    <row r="21" spans="1:10" s="56" customFormat="1" ht="75.75" customHeight="1">
      <c r="A21" s="25">
        <v>1</v>
      </c>
      <c r="B21" s="41" t="s">
        <v>110</v>
      </c>
      <c r="C21" s="83">
        <v>368</v>
      </c>
      <c r="D21" s="53">
        <v>240</v>
      </c>
      <c r="E21" s="53"/>
      <c r="F21" s="38">
        <v>128</v>
      </c>
      <c r="G21" s="38"/>
      <c r="H21" s="38"/>
      <c r="I21" s="38" t="s">
        <v>111</v>
      </c>
      <c r="J21" s="25" t="s">
        <v>124</v>
      </c>
    </row>
    <row r="22" spans="1:10" s="56" customFormat="1" ht="33.75" customHeight="1">
      <c r="A22" s="56">
        <v>2</v>
      </c>
      <c r="B22" s="41" t="s">
        <v>112</v>
      </c>
      <c r="C22" s="83">
        <v>170</v>
      </c>
      <c r="D22" s="53">
        <v>170</v>
      </c>
      <c r="E22" s="53"/>
      <c r="F22" s="53"/>
      <c r="G22" s="38"/>
      <c r="H22" s="38"/>
      <c r="I22" s="38">
        <v>2011</v>
      </c>
      <c r="J22" s="25" t="s">
        <v>124</v>
      </c>
    </row>
    <row r="23" spans="1:10" s="56" customFormat="1" ht="67.5" customHeight="1">
      <c r="A23" s="56">
        <v>3</v>
      </c>
      <c r="B23" s="41" t="s">
        <v>113</v>
      </c>
      <c r="C23" s="83">
        <v>30</v>
      </c>
      <c r="D23" s="53">
        <v>30</v>
      </c>
      <c r="E23" s="53"/>
      <c r="F23" s="53"/>
      <c r="G23" s="38"/>
      <c r="H23" s="38"/>
      <c r="I23" s="38">
        <v>2011</v>
      </c>
      <c r="J23" s="25" t="s">
        <v>124</v>
      </c>
    </row>
    <row r="24" spans="1:10" s="56" customFormat="1" ht="51.75" customHeight="1">
      <c r="A24" s="56">
        <v>4</v>
      </c>
      <c r="B24" s="41" t="s">
        <v>114</v>
      </c>
      <c r="C24" s="83">
        <v>540.5</v>
      </c>
      <c r="D24" s="53">
        <v>540.5</v>
      </c>
      <c r="E24" s="53"/>
      <c r="F24" s="53"/>
      <c r="G24" s="38"/>
      <c r="H24" s="38"/>
      <c r="I24" s="38">
        <v>2011</v>
      </c>
      <c r="J24" s="25" t="s">
        <v>124</v>
      </c>
    </row>
    <row r="25" spans="1:10" s="56" customFormat="1" ht="49.5" customHeight="1">
      <c r="A25" s="25">
        <v>5</v>
      </c>
      <c r="B25" s="41" t="s">
        <v>115</v>
      </c>
      <c r="C25" s="83">
        <v>1000</v>
      </c>
      <c r="D25" s="53">
        <v>400</v>
      </c>
      <c r="E25" s="53">
        <v>450</v>
      </c>
      <c r="F25" s="53">
        <v>150</v>
      </c>
      <c r="G25" s="38"/>
      <c r="H25" s="38"/>
      <c r="I25" s="38" t="s">
        <v>116</v>
      </c>
      <c r="J25" s="25" t="s">
        <v>124</v>
      </c>
    </row>
    <row r="26" spans="1:10" s="56" customFormat="1" ht="85.5" customHeight="1">
      <c r="A26" s="56">
        <v>6</v>
      </c>
      <c r="B26" s="41" t="s">
        <v>117</v>
      </c>
      <c r="C26" s="83">
        <v>1000</v>
      </c>
      <c r="D26" s="53">
        <v>1000</v>
      </c>
      <c r="E26" s="53"/>
      <c r="F26" s="53"/>
      <c r="G26" s="38"/>
      <c r="H26" s="38"/>
      <c r="I26" s="38">
        <v>2011</v>
      </c>
      <c r="J26" s="25" t="s">
        <v>124</v>
      </c>
    </row>
    <row r="27" spans="1:10" s="56" customFormat="1" ht="51.75" customHeight="1">
      <c r="A27" s="25">
        <v>7</v>
      </c>
      <c r="B27" s="41" t="s">
        <v>118</v>
      </c>
      <c r="C27" s="83">
        <v>4500</v>
      </c>
      <c r="D27" s="53">
        <v>2000</v>
      </c>
      <c r="E27" s="53">
        <v>1500</v>
      </c>
      <c r="F27" s="53">
        <v>1000</v>
      </c>
      <c r="G27" s="38"/>
      <c r="H27" s="38"/>
      <c r="I27" s="38" t="s">
        <v>83</v>
      </c>
      <c r="J27" s="25" t="s">
        <v>124</v>
      </c>
    </row>
    <row r="28" spans="1:10" s="56" customFormat="1" ht="54" customHeight="1">
      <c r="A28" s="25">
        <v>8</v>
      </c>
      <c r="B28" s="41" t="s">
        <v>119</v>
      </c>
      <c r="C28" s="83">
        <v>1600</v>
      </c>
      <c r="D28" s="53">
        <v>400</v>
      </c>
      <c r="E28" s="53">
        <v>600</v>
      </c>
      <c r="F28" s="53">
        <v>600</v>
      </c>
      <c r="G28" s="38"/>
      <c r="H28" s="38"/>
      <c r="I28" s="38" t="s">
        <v>83</v>
      </c>
      <c r="J28" s="25" t="s">
        <v>124</v>
      </c>
    </row>
    <row r="29" spans="1:10" s="56" customFormat="1" ht="46.5" customHeight="1">
      <c r="A29" s="25">
        <v>9</v>
      </c>
      <c r="B29" s="41" t="s">
        <v>120</v>
      </c>
      <c r="C29" s="83">
        <v>420</v>
      </c>
      <c r="D29" s="53"/>
      <c r="E29" s="53">
        <v>300</v>
      </c>
      <c r="F29" s="53">
        <v>120</v>
      </c>
      <c r="G29" s="38"/>
      <c r="H29" s="38"/>
      <c r="I29" s="38" t="s">
        <v>35</v>
      </c>
      <c r="J29" s="25" t="s">
        <v>124</v>
      </c>
    </row>
    <row r="30" spans="1:10" s="56" customFormat="1" ht="63">
      <c r="A30" s="56">
        <v>10</v>
      </c>
      <c r="B30" s="52" t="s">
        <v>121</v>
      </c>
      <c r="C30" s="81">
        <v>600</v>
      </c>
      <c r="D30" s="27"/>
      <c r="E30" s="31"/>
      <c r="F30" s="31">
        <v>600</v>
      </c>
      <c r="G30" s="30"/>
      <c r="H30" s="30"/>
      <c r="I30" s="39">
        <v>2013</v>
      </c>
      <c r="J30" s="25" t="s">
        <v>124</v>
      </c>
    </row>
    <row r="31" spans="1:10" s="56" customFormat="1" ht="47.25">
      <c r="A31" s="56">
        <v>11</v>
      </c>
      <c r="B31" s="58" t="s">
        <v>122</v>
      </c>
      <c r="C31" s="85">
        <v>3750</v>
      </c>
      <c r="G31" s="28">
        <v>1875</v>
      </c>
      <c r="H31" s="28">
        <v>1875</v>
      </c>
      <c r="I31" s="38" t="s">
        <v>123</v>
      </c>
      <c r="J31" s="25" t="s">
        <v>124</v>
      </c>
    </row>
    <row r="32" spans="1:8" s="84" customFormat="1" ht="21.75" customHeight="1">
      <c r="A32" s="84" t="s">
        <v>154</v>
      </c>
      <c r="C32" s="86">
        <f aca="true" t="shared" si="0" ref="C32:H32">SUM(C8:C31)</f>
        <v>55091.4</v>
      </c>
      <c r="D32" s="86">
        <f t="shared" si="0"/>
        <v>6959.6</v>
      </c>
      <c r="E32" s="86">
        <f t="shared" si="0"/>
        <v>4706.6</v>
      </c>
      <c r="F32" s="86">
        <f t="shared" si="0"/>
        <v>12304.6</v>
      </c>
      <c r="G32" s="86">
        <f t="shared" si="0"/>
        <v>17219.9</v>
      </c>
      <c r="H32" s="86">
        <f t="shared" si="0"/>
        <v>13900.7</v>
      </c>
    </row>
    <row r="33" spans="2:8" s="84" customFormat="1" ht="21.75" customHeight="1">
      <c r="B33" s="25" t="s">
        <v>124</v>
      </c>
      <c r="C33" s="86">
        <f aca="true" t="shared" si="1" ref="C33:H33">SUM(C8:C17)+SUM(C21:C31)</f>
        <v>48922</v>
      </c>
      <c r="D33" s="86">
        <f t="shared" si="1"/>
        <v>6959.6</v>
      </c>
      <c r="E33" s="86">
        <f t="shared" si="1"/>
        <v>3669.1</v>
      </c>
      <c r="F33" s="86">
        <f t="shared" si="1"/>
        <v>11042.1</v>
      </c>
      <c r="G33" s="86">
        <f t="shared" si="1"/>
        <v>15444.1</v>
      </c>
      <c r="H33" s="86">
        <f t="shared" si="1"/>
        <v>11807.1</v>
      </c>
    </row>
    <row r="34" spans="2:8" s="84" customFormat="1" ht="27.75" customHeight="1">
      <c r="B34" s="26" t="s">
        <v>57</v>
      </c>
      <c r="C34" s="86">
        <f aca="true" t="shared" si="2" ref="C34:H34">SUM(C19:C20)</f>
        <v>6169.4</v>
      </c>
      <c r="D34" s="86">
        <f t="shared" si="2"/>
        <v>0</v>
      </c>
      <c r="E34" s="86">
        <f t="shared" si="2"/>
        <v>1037.5</v>
      </c>
      <c r="F34" s="86">
        <f t="shared" si="2"/>
        <v>1262.5</v>
      </c>
      <c r="G34" s="86">
        <f t="shared" si="2"/>
        <v>1775.8</v>
      </c>
      <c r="H34" s="86">
        <f t="shared" si="2"/>
        <v>2093.6</v>
      </c>
    </row>
    <row r="35" spans="3:8" s="84" customFormat="1" ht="21.75" customHeight="1">
      <c r="C35" s="86">
        <f aca="true" t="shared" si="3" ref="C35:H35">C33+C34-C32</f>
        <v>0</v>
      </c>
      <c r="D35" s="86">
        <f t="shared" si="3"/>
        <v>0</v>
      </c>
      <c r="E35" s="86">
        <f t="shared" si="3"/>
        <v>0</v>
      </c>
      <c r="F35" s="86">
        <f t="shared" si="3"/>
        <v>0</v>
      </c>
      <c r="G35" s="86">
        <f t="shared" si="3"/>
        <v>0</v>
      </c>
      <c r="H35" s="86">
        <f t="shared" si="3"/>
        <v>0</v>
      </c>
    </row>
    <row r="36" spans="1:8" s="25" customFormat="1" ht="21.75" customHeight="1">
      <c r="A36" s="164" t="s">
        <v>88</v>
      </c>
      <c r="B36" s="164"/>
      <c r="C36" s="86"/>
      <c r="D36" s="33"/>
      <c r="E36" s="33"/>
      <c r="F36" s="33"/>
      <c r="G36" s="33"/>
      <c r="H36" s="33"/>
    </row>
    <row r="37" spans="1:10" s="25" customFormat="1" ht="29.25" customHeight="1">
      <c r="A37" s="30">
        <v>1</v>
      </c>
      <c r="B37" s="52" t="s">
        <v>51</v>
      </c>
      <c r="C37" s="87">
        <v>11235</v>
      </c>
      <c r="D37" s="32">
        <v>810</v>
      </c>
      <c r="G37" s="25">
        <v>3225</v>
      </c>
      <c r="H37" s="25">
        <v>7200</v>
      </c>
      <c r="I37" s="28" t="s">
        <v>176</v>
      </c>
      <c r="J37" s="25" t="s">
        <v>124</v>
      </c>
    </row>
    <row r="38" spans="1:10" s="25" customFormat="1" ht="64.5" customHeight="1">
      <c r="A38" s="30">
        <v>2</v>
      </c>
      <c r="B38" s="52" t="s">
        <v>52</v>
      </c>
      <c r="C38" s="84">
        <v>3125</v>
      </c>
      <c r="D38" s="33"/>
      <c r="E38" s="32">
        <v>3125</v>
      </c>
      <c r="I38" s="25">
        <v>2012</v>
      </c>
      <c r="J38" s="25" t="s">
        <v>124</v>
      </c>
    </row>
    <row r="39" spans="1:10" s="25" customFormat="1" ht="62.25" customHeight="1">
      <c r="A39" s="30">
        <v>3</v>
      </c>
      <c r="B39" s="52" t="s">
        <v>53</v>
      </c>
      <c r="C39" s="83">
        <v>4375</v>
      </c>
      <c r="D39" s="60"/>
      <c r="E39" s="53"/>
      <c r="F39" s="39"/>
      <c r="G39" s="53">
        <v>4375</v>
      </c>
      <c r="H39" s="53"/>
      <c r="I39" s="38">
        <v>2014</v>
      </c>
      <c r="J39" s="25" t="s">
        <v>124</v>
      </c>
    </row>
    <row r="40" spans="1:10" s="25" customFormat="1" ht="73.5" customHeight="1">
      <c r="A40" s="30">
        <v>4</v>
      </c>
      <c r="B40" s="52" t="s">
        <v>54</v>
      </c>
      <c r="C40" s="81">
        <v>4168</v>
      </c>
      <c r="D40" s="38">
        <v>833.6</v>
      </c>
      <c r="E40" s="38">
        <v>833.6</v>
      </c>
      <c r="F40" s="38">
        <v>833.6</v>
      </c>
      <c r="G40" s="38">
        <v>833.6</v>
      </c>
      <c r="H40" s="38">
        <v>833.6</v>
      </c>
      <c r="I40" s="39" t="s">
        <v>50</v>
      </c>
      <c r="J40" s="25" t="s">
        <v>124</v>
      </c>
    </row>
    <row r="41" spans="1:10" s="112" customFormat="1" ht="64.5" customHeight="1">
      <c r="A41" s="107">
        <v>5</v>
      </c>
      <c r="B41" s="108" t="s">
        <v>59</v>
      </c>
      <c r="C41" s="109">
        <v>1541.4</v>
      </c>
      <c r="D41" s="110"/>
      <c r="E41" s="110">
        <v>1541.4</v>
      </c>
      <c r="F41" s="110"/>
      <c r="G41" s="110"/>
      <c r="H41" s="110"/>
      <c r="I41" s="110">
        <v>2012</v>
      </c>
      <c r="J41" s="111" t="s">
        <v>57</v>
      </c>
    </row>
    <row r="42" spans="1:10" s="112" customFormat="1" ht="57" customHeight="1">
      <c r="A42" s="107">
        <v>6</v>
      </c>
      <c r="B42" s="108" t="s">
        <v>60</v>
      </c>
      <c r="C42" s="109">
        <v>1702.5</v>
      </c>
      <c r="D42" s="110"/>
      <c r="E42" s="110"/>
      <c r="F42" s="110">
        <v>1702.5</v>
      </c>
      <c r="G42" s="110"/>
      <c r="H42" s="110"/>
      <c r="I42" s="110">
        <v>2013</v>
      </c>
      <c r="J42" s="111" t="s">
        <v>57</v>
      </c>
    </row>
    <row r="43" spans="1:10" s="112" customFormat="1" ht="31.5" customHeight="1">
      <c r="A43" s="107">
        <v>7</v>
      </c>
      <c r="B43" s="108" t="s">
        <v>61</v>
      </c>
      <c r="C43" s="109">
        <v>5736.3</v>
      </c>
      <c r="D43" s="110"/>
      <c r="E43" s="110"/>
      <c r="F43" s="110"/>
      <c r="G43" s="110">
        <v>2603.3</v>
      </c>
      <c r="H43" s="109">
        <v>3133</v>
      </c>
      <c r="I43" s="110" t="s">
        <v>46</v>
      </c>
      <c r="J43" s="111" t="s">
        <v>57</v>
      </c>
    </row>
    <row r="44" spans="1:10" s="112" customFormat="1" ht="51.75" customHeight="1">
      <c r="A44" s="107">
        <v>8</v>
      </c>
      <c r="B44" s="108" t="s">
        <v>62</v>
      </c>
      <c r="C44" s="109">
        <v>750</v>
      </c>
      <c r="D44" s="110"/>
      <c r="E44" s="109"/>
      <c r="F44" s="109">
        <v>750</v>
      </c>
      <c r="G44" s="110"/>
      <c r="H44" s="109"/>
      <c r="I44" s="110">
        <v>2013</v>
      </c>
      <c r="J44" s="111" t="s">
        <v>57</v>
      </c>
    </row>
    <row r="45" spans="1:10" s="56" customFormat="1" ht="41.25" customHeight="1">
      <c r="A45" s="39">
        <v>1</v>
      </c>
      <c r="B45" s="52" t="s">
        <v>125</v>
      </c>
      <c r="C45" s="83">
        <v>190</v>
      </c>
      <c r="D45" s="53">
        <v>190</v>
      </c>
      <c r="E45" s="39"/>
      <c r="F45" s="39"/>
      <c r="G45" s="39"/>
      <c r="H45" s="39"/>
      <c r="I45" s="30">
        <v>2011</v>
      </c>
      <c r="J45" s="26" t="s">
        <v>124</v>
      </c>
    </row>
    <row r="46" spans="1:10" s="56" customFormat="1" ht="12.75" customHeight="1">
      <c r="A46" s="143">
        <v>2</v>
      </c>
      <c r="B46" s="145" t="s">
        <v>126</v>
      </c>
      <c r="C46" s="148">
        <v>1000</v>
      </c>
      <c r="D46" s="143"/>
      <c r="E46" s="149">
        <v>750</v>
      </c>
      <c r="F46" s="149">
        <v>250</v>
      </c>
      <c r="G46" s="143"/>
      <c r="H46" s="143"/>
      <c r="I46" s="146" t="s">
        <v>35</v>
      </c>
      <c r="J46" s="147" t="s">
        <v>124</v>
      </c>
    </row>
    <row r="47" spans="1:10" s="56" customFormat="1" ht="30" customHeight="1">
      <c r="A47" s="143"/>
      <c r="B47" s="145"/>
      <c r="C47" s="148"/>
      <c r="D47" s="143"/>
      <c r="E47" s="149"/>
      <c r="F47" s="149"/>
      <c r="G47" s="143"/>
      <c r="H47" s="143"/>
      <c r="I47" s="146"/>
      <c r="J47" s="147"/>
    </row>
    <row r="48" spans="1:10" s="56" customFormat="1" ht="12.75" customHeight="1">
      <c r="A48" s="143">
        <v>3</v>
      </c>
      <c r="B48" s="145" t="s">
        <v>127</v>
      </c>
      <c r="C48" s="148">
        <v>230</v>
      </c>
      <c r="D48" s="149">
        <v>230</v>
      </c>
      <c r="E48" s="143"/>
      <c r="F48" s="143"/>
      <c r="G48" s="143"/>
      <c r="H48" s="143"/>
      <c r="I48" s="146">
        <v>2011</v>
      </c>
      <c r="J48" s="147" t="s">
        <v>124</v>
      </c>
    </row>
    <row r="49" spans="1:10" s="56" customFormat="1" ht="35.25" customHeight="1">
      <c r="A49" s="143"/>
      <c r="B49" s="145"/>
      <c r="C49" s="148"/>
      <c r="D49" s="149"/>
      <c r="E49" s="143"/>
      <c r="F49" s="143"/>
      <c r="G49" s="143"/>
      <c r="H49" s="143"/>
      <c r="I49" s="146"/>
      <c r="J49" s="147"/>
    </row>
    <row r="50" spans="1:10" s="56" customFormat="1" ht="12.75" customHeight="1">
      <c r="A50" s="143">
        <v>4</v>
      </c>
      <c r="B50" s="145" t="s">
        <v>128</v>
      </c>
      <c r="C50" s="148">
        <v>240</v>
      </c>
      <c r="D50" s="143"/>
      <c r="E50" s="149">
        <v>240</v>
      </c>
      <c r="F50" s="143"/>
      <c r="G50" s="143"/>
      <c r="H50" s="143"/>
      <c r="I50" s="146">
        <v>2012</v>
      </c>
      <c r="J50" s="147" t="s">
        <v>124</v>
      </c>
    </row>
    <row r="51" spans="1:10" s="56" customFormat="1" ht="52.5" customHeight="1">
      <c r="A51" s="143"/>
      <c r="B51" s="145"/>
      <c r="C51" s="148"/>
      <c r="D51" s="143"/>
      <c r="E51" s="149"/>
      <c r="F51" s="143"/>
      <c r="G51" s="143"/>
      <c r="H51" s="143"/>
      <c r="I51" s="146"/>
      <c r="J51" s="147"/>
    </row>
    <row r="52" spans="1:10" s="56" customFormat="1" ht="56.25" customHeight="1">
      <c r="A52" s="143">
        <v>5</v>
      </c>
      <c r="B52" s="52" t="s">
        <v>129</v>
      </c>
      <c r="C52" s="82">
        <v>15000</v>
      </c>
      <c r="D52" s="30"/>
      <c r="E52" s="31">
        <v>1500</v>
      </c>
      <c r="F52" s="31">
        <v>7500</v>
      </c>
      <c r="G52" s="31">
        <v>6000</v>
      </c>
      <c r="H52" s="27"/>
      <c r="I52" s="30" t="s">
        <v>130</v>
      </c>
      <c r="J52" s="26" t="s">
        <v>124</v>
      </c>
    </row>
    <row r="53" spans="1:10" s="56" customFormat="1" ht="12.75" customHeight="1" hidden="1">
      <c r="A53" s="143"/>
      <c r="B53" s="64" t="s">
        <v>131</v>
      </c>
      <c r="C53" s="82"/>
      <c r="D53" s="30"/>
      <c r="E53" s="30"/>
      <c r="F53" s="30"/>
      <c r="G53" s="30"/>
      <c r="H53" s="30"/>
      <c r="I53" s="30"/>
      <c r="J53" s="26"/>
    </row>
    <row r="54" spans="1:10" s="56" customFormat="1" ht="0.75" customHeight="1" hidden="1">
      <c r="A54" s="143"/>
      <c r="B54" s="64" t="s">
        <v>132</v>
      </c>
      <c r="C54" s="82"/>
      <c r="D54" s="30"/>
      <c r="E54" s="30"/>
      <c r="F54" s="30"/>
      <c r="G54" s="30"/>
      <c r="H54" s="30"/>
      <c r="I54" s="30"/>
      <c r="J54" s="26"/>
    </row>
    <row r="55" spans="1:10" s="56" customFormat="1" ht="72.75" customHeight="1">
      <c r="A55" s="143">
        <v>6</v>
      </c>
      <c r="B55" s="52" t="s">
        <v>133</v>
      </c>
      <c r="C55" s="82">
        <v>13500</v>
      </c>
      <c r="D55" s="30"/>
      <c r="E55" s="27"/>
      <c r="F55" s="31">
        <v>6000</v>
      </c>
      <c r="G55" s="26">
        <v>7500</v>
      </c>
      <c r="H55" s="30"/>
      <c r="I55" s="30" t="s">
        <v>134</v>
      </c>
      <c r="J55" s="26" t="s">
        <v>124</v>
      </c>
    </row>
    <row r="56" spans="1:10" s="56" customFormat="1" ht="3.75" customHeight="1" hidden="1">
      <c r="A56" s="143"/>
      <c r="B56" s="64" t="s">
        <v>135</v>
      </c>
      <c r="C56" s="82"/>
      <c r="D56" s="30"/>
      <c r="E56" s="30"/>
      <c r="F56" s="30"/>
      <c r="G56" s="30"/>
      <c r="H56" s="30"/>
      <c r="I56" s="30"/>
      <c r="J56" s="26"/>
    </row>
    <row r="57" spans="1:10" s="56" customFormat="1" ht="12.75" customHeight="1" hidden="1">
      <c r="A57" s="143"/>
      <c r="B57" s="64" t="s">
        <v>136</v>
      </c>
      <c r="C57" s="82"/>
      <c r="D57" s="30"/>
      <c r="E57" s="30"/>
      <c r="F57" s="30"/>
      <c r="G57" s="30"/>
      <c r="H57" s="30"/>
      <c r="I57" s="30"/>
      <c r="J57" s="26"/>
    </row>
    <row r="58" spans="1:10" s="56" customFormat="1" ht="12.75" customHeight="1" hidden="1">
      <c r="A58" s="143"/>
      <c r="B58" s="64" t="s">
        <v>137</v>
      </c>
      <c r="C58" s="82"/>
      <c r="D58" s="30"/>
      <c r="E58" s="30"/>
      <c r="F58" s="30"/>
      <c r="G58" s="30"/>
      <c r="H58" s="30"/>
      <c r="I58" s="30"/>
      <c r="J58" s="26"/>
    </row>
    <row r="59" spans="1:10" s="56" customFormat="1" ht="59.25" customHeight="1">
      <c r="A59" s="39">
        <v>7</v>
      </c>
      <c r="B59" s="52" t="s">
        <v>138</v>
      </c>
      <c r="C59" s="82">
        <v>1000</v>
      </c>
      <c r="D59" s="31">
        <v>1000</v>
      </c>
      <c r="E59" s="30"/>
      <c r="F59" s="30"/>
      <c r="G59" s="30"/>
      <c r="H59" s="30"/>
      <c r="I59" s="30">
        <v>2011</v>
      </c>
      <c r="J59" s="26" t="s">
        <v>124</v>
      </c>
    </row>
    <row r="60" spans="1:10" s="56" customFormat="1" ht="112.5" customHeight="1">
      <c r="A60" s="39">
        <v>8</v>
      </c>
      <c r="B60" s="145" t="s">
        <v>160</v>
      </c>
      <c r="C60" s="82">
        <v>1000</v>
      </c>
      <c r="D60" s="31">
        <v>1000</v>
      </c>
      <c r="E60" s="30"/>
      <c r="F60" s="30"/>
      <c r="G60" s="30"/>
      <c r="H60" s="30"/>
      <c r="I60" s="30">
        <v>2011</v>
      </c>
      <c r="J60" s="26" t="s">
        <v>124</v>
      </c>
    </row>
    <row r="61" spans="1:10" s="56" customFormat="1" ht="108.75" customHeight="1" hidden="1">
      <c r="A61" s="39"/>
      <c r="B61" s="145"/>
      <c r="C61" s="82"/>
      <c r="D61" s="27"/>
      <c r="E61" s="30"/>
      <c r="F61" s="30"/>
      <c r="G61" s="30"/>
      <c r="H61" s="30"/>
      <c r="I61" s="30"/>
      <c r="J61" s="26"/>
    </row>
    <row r="62" spans="1:10" s="56" customFormat="1" ht="85.5" customHeight="1">
      <c r="A62" s="39">
        <v>9</v>
      </c>
      <c r="B62" s="52" t="s">
        <v>139</v>
      </c>
      <c r="C62" s="81">
        <v>600</v>
      </c>
      <c r="D62" s="27"/>
      <c r="E62" s="31"/>
      <c r="F62" s="31">
        <v>600</v>
      </c>
      <c r="G62" s="30"/>
      <c r="H62" s="30"/>
      <c r="I62" s="30">
        <v>2013</v>
      </c>
      <c r="J62" s="26" t="s">
        <v>124</v>
      </c>
    </row>
    <row r="63" spans="1:10" s="56" customFormat="1" ht="57.75" customHeight="1">
      <c r="A63" s="39">
        <v>10</v>
      </c>
      <c r="B63" s="52" t="s">
        <v>140</v>
      </c>
      <c r="C63" s="83">
        <v>3750</v>
      </c>
      <c r="G63" s="38">
        <v>1875</v>
      </c>
      <c r="H63" s="38">
        <v>1875</v>
      </c>
      <c r="I63" s="39" t="s">
        <v>141</v>
      </c>
      <c r="J63" s="26" t="s">
        <v>124</v>
      </c>
    </row>
    <row r="64" spans="1:8" s="84" customFormat="1" ht="27" customHeight="1">
      <c r="A64" s="157" t="s">
        <v>155</v>
      </c>
      <c r="B64" s="157"/>
      <c r="C64" s="86">
        <f aca="true" t="shared" si="4" ref="C64:H64">SUM(C37:C63)</f>
        <v>69143.2</v>
      </c>
      <c r="D64" s="86">
        <f t="shared" si="4"/>
        <v>4063.6</v>
      </c>
      <c r="E64" s="86">
        <f t="shared" si="4"/>
        <v>7990</v>
      </c>
      <c r="F64" s="86">
        <f t="shared" si="4"/>
        <v>17636.1</v>
      </c>
      <c r="G64" s="86">
        <f t="shared" si="4"/>
        <v>26411.9</v>
      </c>
      <c r="H64" s="86">
        <f t="shared" si="4"/>
        <v>13041.6</v>
      </c>
    </row>
    <row r="65" spans="1:8" s="84" customFormat="1" ht="27" customHeight="1">
      <c r="A65" s="104"/>
      <c r="B65" s="25" t="s">
        <v>124</v>
      </c>
      <c r="C65" s="86">
        <f aca="true" t="shared" si="5" ref="C65:H65">SUM(C37:C40)+SUM(C45:C63)</f>
        <v>59413</v>
      </c>
      <c r="D65" s="86">
        <f t="shared" si="5"/>
        <v>4063.6</v>
      </c>
      <c r="E65" s="86">
        <f t="shared" si="5"/>
        <v>6448.6</v>
      </c>
      <c r="F65" s="86">
        <f t="shared" si="5"/>
        <v>15183.6</v>
      </c>
      <c r="G65" s="86">
        <f t="shared" si="5"/>
        <v>23808.6</v>
      </c>
      <c r="H65" s="86">
        <f t="shared" si="5"/>
        <v>9908.6</v>
      </c>
    </row>
    <row r="66" spans="1:8" s="84" customFormat="1" ht="27" customHeight="1">
      <c r="A66" s="104"/>
      <c r="B66" s="26" t="s">
        <v>57</v>
      </c>
      <c r="C66" s="86">
        <f aca="true" t="shared" si="6" ref="C66:H66">SUM(C41:C44)</f>
        <v>9730.2</v>
      </c>
      <c r="D66" s="86">
        <f t="shared" si="6"/>
        <v>0</v>
      </c>
      <c r="E66" s="86">
        <f t="shared" si="6"/>
        <v>1541.4</v>
      </c>
      <c r="F66" s="86">
        <f t="shared" si="6"/>
        <v>2452.5</v>
      </c>
      <c r="G66" s="86">
        <f t="shared" si="6"/>
        <v>2603.3</v>
      </c>
      <c r="H66" s="86">
        <f t="shared" si="6"/>
        <v>3133</v>
      </c>
    </row>
    <row r="67" spans="1:8" s="84" customFormat="1" ht="27" customHeight="1">
      <c r="A67" s="104"/>
      <c r="B67" s="104"/>
      <c r="C67" s="86">
        <f aca="true" t="shared" si="7" ref="C67:H67">C65+C66-C64</f>
        <v>0</v>
      </c>
      <c r="D67" s="86">
        <f t="shared" si="7"/>
        <v>0</v>
      </c>
      <c r="E67" s="86">
        <f t="shared" si="7"/>
        <v>0</v>
      </c>
      <c r="F67" s="86">
        <f t="shared" si="7"/>
        <v>0</v>
      </c>
      <c r="G67" s="86">
        <f t="shared" si="7"/>
        <v>0</v>
      </c>
      <c r="H67" s="86">
        <f t="shared" si="7"/>
        <v>0</v>
      </c>
    </row>
    <row r="68" spans="1:10" s="24" customFormat="1" ht="19.5" customHeight="1">
      <c r="A68" s="162" t="s">
        <v>156</v>
      </c>
      <c r="B68" s="162"/>
      <c r="C68" s="88"/>
      <c r="J68" s="66"/>
    </row>
    <row r="69" spans="1:10" s="45" customFormat="1" ht="55.5" customHeight="1">
      <c r="A69" s="45">
        <v>1</v>
      </c>
      <c r="B69" s="41" t="s">
        <v>22</v>
      </c>
      <c r="C69" s="89"/>
      <c r="D69" s="46"/>
      <c r="E69" s="46"/>
      <c r="F69" s="46"/>
      <c r="G69" s="46"/>
      <c r="H69" s="46"/>
      <c r="I69" s="41"/>
      <c r="J69" s="66" t="s">
        <v>142</v>
      </c>
    </row>
    <row r="70" spans="2:10" s="45" customFormat="1" ht="19.5" customHeight="1" hidden="1">
      <c r="B70" s="41"/>
      <c r="C70" s="89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1"/>
      <c r="J70" s="66" t="s">
        <v>142</v>
      </c>
    </row>
    <row r="71" spans="2:10" s="45" customFormat="1" ht="19.5" customHeight="1" hidden="1">
      <c r="B71" s="41"/>
      <c r="C71" s="89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1"/>
      <c r="J71" s="66" t="s">
        <v>142</v>
      </c>
    </row>
    <row r="72" spans="1:10" s="45" customFormat="1" ht="59.25" customHeight="1">
      <c r="A72" s="45">
        <v>2</v>
      </c>
      <c r="B72" s="41" t="s">
        <v>148</v>
      </c>
      <c r="C72" s="89">
        <v>32500</v>
      </c>
      <c r="D72" s="46">
        <v>0</v>
      </c>
      <c r="E72" s="46">
        <v>12500</v>
      </c>
      <c r="F72" s="46">
        <v>20000</v>
      </c>
      <c r="G72" s="46">
        <v>0</v>
      </c>
      <c r="H72" s="46">
        <v>0</v>
      </c>
      <c r="I72" s="41" t="s">
        <v>35</v>
      </c>
      <c r="J72" s="66" t="s">
        <v>142</v>
      </c>
    </row>
    <row r="73" spans="1:10" s="45" customFormat="1" ht="52.5" customHeight="1">
      <c r="A73" s="45">
        <v>3</v>
      </c>
      <c r="B73" s="41" t="s">
        <v>27</v>
      </c>
      <c r="C73" s="89">
        <v>33750</v>
      </c>
      <c r="D73" s="46">
        <v>0</v>
      </c>
      <c r="E73" s="46">
        <v>0</v>
      </c>
      <c r="F73" s="46">
        <v>0</v>
      </c>
      <c r="G73" s="46">
        <v>33750</v>
      </c>
      <c r="H73" s="46">
        <v>0</v>
      </c>
      <c r="I73" s="41">
        <v>2014</v>
      </c>
      <c r="J73" s="66" t="s">
        <v>142</v>
      </c>
    </row>
    <row r="74" spans="1:10" s="45" customFormat="1" ht="39" customHeight="1">
      <c r="A74" s="45">
        <v>4</v>
      </c>
      <c r="B74" s="41" t="s">
        <v>11</v>
      </c>
      <c r="C74" s="89">
        <v>7450</v>
      </c>
      <c r="D74" s="46">
        <v>0</v>
      </c>
      <c r="E74" s="46">
        <v>7450</v>
      </c>
      <c r="F74" s="46">
        <v>0</v>
      </c>
      <c r="G74" s="46">
        <v>0</v>
      </c>
      <c r="H74" s="46">
        <v>0</v>
      </c>
      <c r="I74" s="41">
        <v>2012</v>
      </c>
      <c r="J74" s="66" t="s">
        <v>142</v>
      </c>
    </row>
    <row r="75" spans="1:10" s="45" customFormat="1" ht="40.5" customHeight="1">
      <c r="A75" s="45">
        <v>5</v>
      </c>
      <c r="B75" s="41" t="s">
        <v>16</v>
      </c>
      <c r="C75" s="89">
        <v>14032.5</v>
      </c>
      <c r="D75" s="46">
        <v>0</v>
      </c>
      <c r="E75" s="46">
        <v>0</v>
      </c>
      <c r="F75" s="46">
        <v>14032.5</v>
      </c>
      <c r="G75" s="46">
        <v>0</v>
      </c>
      <c r="H75" s="46">
        <v>0</v>
      </c>
      <c r="I75" s="41">
        <v>2013</v>
      </c>
      <c r="J75" s="66" t="s">
        <v>142</v>
      </c>
    </row>
    <row r="76" spans="1:10" s="45" customFormat="1" ht="51" customHeight="1">
      <c r="A76" s="45">
        <v>6</v>
      </c>
      <c r="B76" s="41" t="s">
        <v>31</v>
      </c>
      <c r="C76" s="89">
        <v>17500</v>
      </c>
      <c r="D76" s="46">
        <v>0</v>
      </c>
      <c r="E76" s="46">
        <v>0</v>
      </c>
      <c r="F76" s="46">
        <v>0</v>
      </c>
      <c r="G76" s="46">
        <v>0</v>
      </c>
      <c r="H76" s="46">
        <v>17500</v>
      </c>
      <c r="I76" s="41">
        <v>2015</v>
      </c>
      <c r="J76" s="66" t="s">
        <v>142</v>
      </c>
    </row>
    <row r="77" spans="1:10" s="45" customFormat="1" ht="30" customHeight="1">
      <c r="A77" s="45">
        <v>7</v>
      </c>
      <c r="B77" s="41" t="s">
        <v>20</v>
      </c>
      <c r="C77" s="89">
        <v>8125</v>
      </c>
      <c r="D77" s="46">
        <v>0</v>
      </c>
      <c r="E77" s="46">
        <v>1750</v>
      </c>
      <c r="F77" s="46">
        <v>1625</v>
      </c>
      <c r="G77" s="46">
        <v>4750</v>
      </c>
      <c r="H77" s="46">
        <v>0</v>
      </c>
      <c r="I77" s="48" t="s">
        <v>38</v>
      </c>
      <c r="J77" s="66" t="s">
        <v>142</v>
      </c>
    </row>
    <row r="78" spans="1:10" s="45" customFormat="1" ht="51" customHeight="1">
      <c r="A78" s="45">
        <v>8</v>
      </c>
      <c r="B78" s="41" t="s">
        <v>23</v>
      </c>
      <c r="C78" s="89"/>
      <c r="D78" s="46"/>
      <c r="E78" s="46"/>
      <c r="F78" s="46"/>
      <c r="G78" s="46"/>
      <c r="H78" s="46"/>
      <c r="I78" s="48"/>
      <c r="J78" s="66" t="s">
        <v>142</v>
      </c>
    </row>
    <row r="79" spans="1:10" s="45" customFormat="1" ht="39.75" customHeight="1">
      <c r="A79" s="45">
        <v>9</v>
      </c>
      <c r="B79" s="41" t="s">
        <v>36</v>
      </c>
      <c r="C79" s="89">
        <v>5108</v>
      </c>
      <c r="D79" s="46">
        <v>0</v>
      </c>
      <c r="E79" s="46">
        <v>5108</v>
      </c>
      <c r="F79" s="46">
        <v>0</v>
      </c>
      <c r="G79" s="46">
        <v>0</v>
      </c>
      <c r="H79" s="46">
        <v>0</v>
      </c>
      <c r="I79" s="41">
        <v>2012</v>
      </c>
      <c r="J79" s="66" t="s">
        <v>142</v>
      </c>
    </row>
    <row r="80" spans="1:10" s="45" customFormat="1" ht="43.5" customHeight="1">
      <c r="A80" s="45">
        <v>10</v>
      </c>
      <c r="B80" s="41" t="s">
        <v>10</v>
      </c>
      <c r="C80" s="89">
        <v>3600</v>
      </c>
      <c r="D80" s="46">
        <v>0</v>
      </c>
      <c r="E80" s="46">
        <v>3600</v>
      </c>
      <c r="F80" s="46">
        <v>0</v>
      </c>
      <c r="G80" s="46">
        <v>0</v>
      </c>
      <c r="H80" s="46">
        <v>0</v>
      </c>
      <c r="I80" s="41">
        <v>2012</v>
      </c>
      <c r="J80" s="66" t="s">
        <v>142</v>
      </c>
    </row>
    <row r="81" spans="1:10" s="45" customFormat="1" ht="36" customHeight="1">
      <c r="A81" s="45">
        <v>11</v>
      </c>
      <c r="B81" s="41" t="s">
        <v>21</v>
      </c>
      <c r="C81" s="89">
        <v>6000</v>
      </c>
      <c r="D81" s="46">
        <v>0</v>
      </c>
      <c r="E81" s="46">
        <v>0</v>
      </c>
      <c r="F81" s="46">
        <v>6000</v>
      </c>
      <c r="G81" s="46">
        <v>0</v>
      </c>
      <c r="H81" s="46">
        <v>0</v>
      </c>
      <c r="I81" s="41">
        <v>2013</v>
      </c>
      <c r="J81" s="66" t="s">
        <v>142</v>
      </c>
    </row>
    <row r="82" spans="1:10" s="45" customFormat="1" ht="35.25" customHeight="1">
      <c r="A82" s="45">
        <v>12</v>
      </c>
      <c r="B82" s="41" t="s">
        <v>1</v>
      </c>
      <c r="C82" s="89">
        <v>2800</v>
      </c>
      <c r="D82" s="46">
        <v>0</v>
      </c>
      <c r="E82" s="46">
        <v>500</v>
      </c>
      <c r="F82" s="46">
        <v>500</v>
      </c>
      <c r="G82" s="46">
        <v>900</v>
      </c>
      <c r="H82" s="46">
        <v>900</v>
      </c>
      <c r="I82" s="41" t="s">
        <v>39</v>
      </c>
      <c r="J82" s="66" t="s">
        <v>142</v>
      </c>
    </row>
    <row r="83" spans="2:10" s="45" customFormat="1" ht="24" customHeight="1" hidden="1">
      <c r="B83" s="41"/>
      <c r="C83" s="89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1"/>
      <c r="J83" s="66" t="s">
        <v>142</v>
      </c>
    </row>
    <row r="84" spans="2:10" s="45" customFormat="1" ht="29.25" customHeight="1" hidden="1">
      <c r="B84" s="41"/>
      <c r="C84" s="89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1"/>
      <c r="J84" s="66" t="s">
        <v>142</v>
      </c>
    </row>
    <row r="85" spans="1:10" s="45" customFormat="1" ht="36" customHeight="1">
      <c r="A85" s="45">
        <v>13</v>
      </c>
      <c r="B85" s="41" t="s">
        <v>5</v>
      </c>
      <c r="C85" s="89">
        <v>12500</v>
      </c>
      <c r="D85" s="46">
        <v>0</v>
      </c>
      <c r="E85" s="46">
        <v>2000</v>
      </c>
      <c r="F85" s="46">
        <v>3500</v>
      </c>
      <c r="G85" s="46">
        <v>3500</v>
      </c>
      <c r="H85" s="46">
        <v>3500</v>
      </c>
      <c r="I85" s="41" t="s">
        <v>39</v>
      </c>
      <c r="J85" s="66" t="s">
        <v>142</v>
      </c>
    </row>
    <row r="86" spans="1:10" s="45" customFormat="1" ht="28.5" customHeight="1">
      <c r="A86" s="45">
        <v>14</v>
      </c>
      <c r="B86" s="41" t="s">
        <v>6</v>
      </c>
      <c r="C86" s="89">
        <v>6880</v>
      </c>
      <c r="D86" s="46">
        <v>0</v>
      </c>
      <c r="E86" s="46">
        <v>680</v>
      </c>
      <c r="F86" s="46">
        <v>1200</v>
      </c>
      <c r="G86" s="46">
        <v>2500</v>
      </c>
      <c r="H86" s="46">
        <v>2500</v>
      </c>
      <c r="I86" s="41" t="s">
        <v>39</v>
      </c>
      <c r="J86" s="66" t="s">
        <v>142</v>
      </c>
    </row>
    <row r="87" spans="1:10" s="45" customFormat="1" ht="31.5" customHeight="1">
      <c r="A87" s="45">
        <v>15</v>
      </c>
      <c r="B87" s="41" t="s">
        <v>7</v>
      </c>
      <c r="C87" s="89">
        <v>15100</v>
      </c>
      <c r="D87" s="46">
        <v>0</v>
      </c>
      <c r="E87" s="46">
        <v>3000</v>
      </c>
      <c r="F87" s="46">
        <v>3500</v>
      </c>
      <c r="G87" s="46">
        <v>4300</v>
      </c>
      <c r="H87" s="46">
        <v>4300</v>
      </c>
      <c r="I87" s="41" t="s">
        <v>39</v>
      </c>
      <c r="J87" s="66" t="s">
        <v>142</v>
      </c>
    </row>
    <row r="88" spans="2:10" s="45" customFormat="1" ht="30" customHeight="1" hidden="1">
      <c r="B88" s="41"/>
      <c r="C88" s="89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1"/>
      <c r="J88" s="66" t="s">
        <v>142</v>
      </c>
    </row>
    <row r="89" spans="2:10" s="45" customFormat="1" ht="27.75" customHeight="1" hidden="1">
      <c r="B89" s="41"/>
      <c r="C89" s="89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1"/>
      <c r="J89" s="66" t="s">
        <v>142</v>
      </c>
    </row>
    <row r="90" spans="1:10" s="45" customFormat="1" ht="42.75" customHeight="1">
      <c r="A90" s="45">
        <v>16</v>
      </c>
      <c r="B90" s="41" t="s">
        <v>29</v>
      </c>
      <c r="C90" s="89">
        <v>7600</v>
      </c>
      <c r="D90" s="46">
        <v>0</v>
      </c>
      <c r="E90" s="46">
        <v>1800</v>
      </c>
      <c r="F90" s="46">
        <v>1800</v>
      </c>
      <c r="G90" s="46">
        <v>2000</v>
      </c>
      <c r="H90" s="46">
        <v>2000</v>
      </c>
      <c r="I90" s="41" t="s">
        <v>39</v>
      </c>
      <c r="J90" s="66" t="s">
        <v>142</v>
      </c>
    </row>
    <row r="91" spans="1:10" s="45" customFormat="1" ht="35.25" customHeight="1">
      <c r="A91" s="45">
        <v>17</v>
      </c>
      <c r="B91" s="41" t="s">
        <v>12</v>
      </c>
      <c r="C91" s="89">
        <v>4038</v>
      </c>
      <c r="D91" s="46">
        <v>0</v>
      </c>
      <c r="E91" s="46">
        <v>625</v>
      </c>
      <c r="F91" s="46">
        <v>813</v>
      </c>
      <c r="G91" s="46">
        <v>1300</v>
      </c>
      <c r="H91" s="46">
        <v>1300</v>
      </c>
      <c r="I91" s="41" t="s">
        <v>39</v>
      </c>
      <c r="J91" s="66" t="s">
        <v>142</v>
      </c>
    </row>
    <row r="92" spans="1:10" s="45" customFormat="1" ht="49.5" customHeight="1">
      <c r="A92" s="45">
        <v>18</v>
      </c>
      <c r="B92" s="41" t="s">
        <v>33</v>
      </c>
      <c r="C92" s="89">
        <v>28359.95</v>
      </c>
      <c r="D92" s="46">
        <v>9327.5375</v>
      </c>
      <c r="E92" s="46">
        <v>3250.85</v>
      </c>
      <c r="F92" s="46">
        <v>2696.5625</v>
      </c>
      <c r="G92" s="46">
        <v>4710.625</v>
      </c>
      <c r="H92" s="46">
        <v>8374.375</v>
      </c>
      <c r="I92" s="41"/>
      <c r="J92" s="66" t="s">
        <v>142</v>
      </c>
    </row>
    <row r="93" spans="2:10" s="45" customFormat="1" ht="12.75" customHeight="1" hidden="1">
      <c r="B93" s="41"/>
      <c r="C93" s="90"/>
      <c r="D93" s="49"/>
      <c r="E93" s="49"/>
      <c r="I93" s="48"/>
      <c r="J93" s="45" t="s">
        <v>40</v>
      </c>
    </row>
    <row r="94" spans="2:10" s="45" customFormat="1" ht="12.75" customHeight="1" hidden="1">
      <c r="B94" s="41"/>
      <c r="C94" s="91"/>
      <c r="D94" s="48"/>
      <c r="E94" s="48"/>
      <c r="F94" s="24"/>
      <c r="I94" s="48"/>
      <c r="J94" s="45" t="s">
        <v>40</v>
      </c>
    </row>
    <row r="95" spans="2:10" s="45" customFormat="1" ht="15.75" hidden="1">
      <c r="B95" s="51"/>
      <c r="C95" s="92"/>
      <c r="J95" s="45" t="s">
        <v>40</v>
      </c>
    </row>
    <row r="96" spans="2:10" s="45" customFormat="1" ht="15.75" hidden="1">
      <c r="B96" s="51"/>
      <c r="C96" s="92"/>
      <c r="J96" s="45" t="s">
        <v>40</v>
      </c>
    </row>
    <row r="97" spans="1:10" s="112" customFormat="1" ht="63">
      <c r="A97" s="107">
        <v>19</v>
      </c>
      <c r="B97" s="108" t="s">
        <v>63</v>
      </c>
      <c r="C97" s="109">
        <v>2244</v>
      </c>
      <c r="D97" s="110"/>
      <c r="E97" s="109">
        <v>2244</v>
      </c>
      <c r="F97" s="110"/>
      <c r="G97" s="110"/>
      <c r="H97" s="110"/>
      <c r="I97" s="110">
        <v>2012</v>
      </c>
      <c r="J97" s="111" t="s">
        <v>57</v>
      </c>
    </row>
    <row r="98" spans="1:10" s="112" customFormat="1" ht="78.75">
      <c r="A98" s="107">
        <v>20</v>
      </c>
      <c r="B98" s="108" t="s">
        <v>64</v>
      </c>
      <c r="C98" s="109">
        <v>3130.5</v>
      </c>
      <c r="D98" s="110"/>
      <c r="E98" s="109">
        <v>3130.5</v>
      </c>
      <c r="F98" s="110"/>
      <c r="G98" s="110"/>
      <c r="H98" s="110"/>
      <c r="I98" s="110">
        <v>2012</v>
      </c>
      <c r="J98" s="111" t="s">
        <v>57</v>
      </c>
    </row>
    <row r="99" spans="1:10" s="112" customFormat="1" ht="31.5">
      <c r="A99" s="107">
        <v>21</v>
      </c>
      <c r="B99" s="108" t="s">
        <v>65</v>
      </c>
      <c r="C99" s="109">
        <v>1941.8</v>
      </c>
      <c r="D99" s="110"/>
      <c r="E99" s="110">
        <v>953.3</v>
      </c>
      <c r="F99" s="110">
        <v>988.5</v>
      </c>
      <c r="G99" s="110"/>
      <c r="H99" s="110"/>
      <c r="I99" s="110" t="s">
        <v>35</v>
      </c>
      <c r="J99" s="111" t="s">
        <v>57</v>
      </c>
    </row>
    <row r="100" spans="1:10" s="112" customFormat="1" ht="63">
      <c r="A100" s="107">
        <v>22</v>
      </c>
      <c r="B100" s="108" t="s">
        <v>66</v>
      </c>
      <c r="C100" s="109">
        <v>4362.5</v>
      </c>
      <c r="D100" s="110"/>
      <c r="E100" s="110"/>
      <c r="F100" s="110">
        <v>4362.5</v>
      </c>
      <c r="G100" s="110"/>
      <c r="H100" s="110"/>
      <c r="I100" s="110">
        <v>2013</v>
      </c>
      <c r="J100" s="111" t="s">
        <v>57</v>
      </c>
    </row>
    <row r="101" spans="1:10" s="112" customFormat="1" ht="31.5">
      <c r="A101" s="107">
        <v>23</v>
      </c>
      <c r="B101" s="108" t="s">
        <v>67</v>
      </c>
      <c r="C101" s="109">
        <v>12286.9</v>
      </c>
      <c r="D101" s="110"/>
      <c r="E101" s="110"/>
      <c r="F101" s="110">
        <v>3177.5</v>
      </c>
      <c r="G101" s="110">
        <v>4037.5</v>
      </c>
      <c r="H101" s="110">
        <v>5071.9</v>
      </c>
      <c r="I101" s="110" t="s">
        <v>41</v>
      </c>
      <c r="J101" s="111" t="s">
        <v>57</v>
      </c>
    </row>
    <row r="102" spans="1:10" s="112" customFormat="1" ht="47.25">
      <c r="A102" s="107">
        <v>24</v>
      </c>
      <c r="B102" s="108" t="s">
        <v>68</v>
      </c>
      <c r="C102" s="109">
        <v>625</v>
      </c>
      <c r="D102" s="110"/>
      <c r="E102" s="109"/>
      <c r="F102" s="110"/>
      <c r="G102" s="109">
        <v>625</v>
      </c>
      <c r="H102" s="110"/>
      <c r="I102" s="110">
        <v>2014</v>
      </c>
      <c r="J102" s="111" t="s">
        <v>177</v>
      </c>
    </row>
    <row r="103" spans="1:9" s="92" customFormat="1" ht="32.25" customHeight="1">
      <c r="A103" s="158" t="s">
        <v>69</v>
      </c>
      <c r="B103" s="158"/>
      <c r="C103" s="89">
        <v>229934.15</v>
      </c>
      <c r="D103" s="89">
        <v>9327.5375</v>
      </c>
      <c r="E103" s="89">
        <v>48591.65</v>
      </c>
      <c r="F103" s="89">
        <v>64195.5625</v>
      </c>
      <c r="G103" s="89">
        <v>62373.125</v>
      </c>
      <c r="H103" s="89">
        <v>45446.275</v>
      </c>
      <c r="I103" s="96"/>
    </row>
    <row r="104" spans="1:9" s="92" customFormat="1" ht="32.25" customHeight="1">
      <c r="A104" s="105"/>
      <c r="B104" s="66" t="s">
        <v>142</v>
      </c>
      <c r="C104" s="89">
        <f aca="true" t="shared" si="8" ref="C104:H104">SUM(C69:C92)</f>
        <v>205343.45</v>
      </c>
      <c r="D104" s="89">
        <f t="shared" si="8"/>
        <v>9327.5375</v>
      </c>
      <c r="E104" s="89">
        <f t="shared" si="8"/>
        <v>42263.85</v>
      </c>
      <c r="F104" s="89">
        <f t="shared" si="8"/>
        <v>55667.0625</v>
      </c>
      <c r="G104" s="89">
        <f t="shared" si="8"/>
        <v>57710.625</v>
      </c>
      <c r="H104" s="89">
        <f t="shared" si="8"/>
        <v>40374.375</v>
      </c>
      <c r="I104" s="96"/>
    </row>
    <row r="105" spans="1:9" s="92" customFormat="1" ht="32.25" customHeight="1">
      <c r="A105" s="105"/>
      <c r="B105" s="26" t="s">
        <v>57</v>
      </c>
      <c r="C105" s="89">
        <f aca="true" t="shared" si="9" ref="C105:H105">SUM(C97:C102)</f>
        <v>24590.699999999997</v>
      </c>
      <c r="D105" s="89">
        <f t="shared" si="9"/>
        <v>0</v>
      </c>
      <c r="E105" s="89">
        <f t="shared" si="9"/>
        <v>6327.8</v>
      </c>
      <c r="F105" s="89">
        <f t="shared" si="9"/>
        <v>8528.5</v>
      </c>
      <c r="G105" s="89">
        <f t="shared" si="9"/>
        <v>4662.5</v>
      </c>
      <c r="H105" s="89">
        <f t="shared" si="9"/>
        <v>5071.9</v>
      </c>
      <c r="I105" s="96"/>
    </row>
    <row r="106" spans="1:9" s="92" customFormat="1" ht="32.25" customHeight="1">
      <c r="A106" s="105"/>
      <c r="B106" s="105"/>
      <c r="C106" s="89">
        <f aca="true" t="shared" si="10" ref="C106:H106">C104+C105-C103</f>
        <v>0</v>
      </c>
      <c r="D106" s="89">
        <f t="shared" si="10"/>
        <v>0</v>
      </c>
      <c r="E106" s="89">
        <f t="shared" si="10"/>
        <v>0</v>
      </c>
      <c r="F106" s="89">
        <f t="shared" si="10"/>
        <v>0</v>
      </c>
      <c r="G106" s="89">
        <f t="shared" si="10"/>
        <v>0</v>
      </c>
      <c r="H106" s="89">
        <f t="shared" si="10"/>
        <v>0</v>
      </c>
      <c r="I106" s="96"/>
    </row>
    <row r="107" spans="1:3" s="45" customFormat="1" ht="21" customHeight="1">
      <c r="A107" s="142" t="s">
        <v>81</v>
      </c>
      <c r="B107" s="142"/>
      <c r="C107" s="92"/>
    </row>
    <row r="108" spans="1:10" s="124" customFormat="1" ht="56.25" customHeight="1">
      <c r="A108" s="124">
        <v>1</v>
      </c>
      <c r="B108" s="125" t="s">
        <v>90</v>
      </c>
      <c r="C108" s="126">
        <f>D108+E108+F108+G108+H108</f>
        <v>21966.1</v>
      </c>
      <c r="D108" s="126">
        <f>SUM(D109:D112)</f>
        <v>0</v>
      </c>
      <c r="E108" s="126">
        <f>SUM(E109:E112)</f>
        <v>3966.1</v>
      </c>
      <c r="F108" s="126">
        <f>SUM(F109:F112)</f>
        <v>6000</v>
      </c>
      <c r="G108" s="126">
        <f>SUM(G109:G112)</f>
        <v>6000</v>
      </c>
      <c r="H108" s="126">
        <f>SUM(H109:H112)</f>
        <v>6000</v>
      </c>
      <c r="I108" s="127" t="s">
        <v>50</v>
      </c>
      <c r="J108" s="128" t="s">
        <v>149</v>
      </c>
    </row>
    <row r="109" spans="2:10" s="56" customFormat="1" ht="96" customHeight="1">
      <c r="B109" s="41" t="s">
        <v>144</v>
      </c>
      <c r="C109" s="93">
        <f aca="true" t="shared" si="11" ref="C109:C139">D109+E109+F109+G109+H109</f>
        <v>3966.1</v>
      </c>
      <c r="D109" s="34"/>
      <c r="E109" s="35">
        <v>3966.1</v>
      </c>
      <c r="F109" s="34"/>
      <c r="G109" s="34"/>
      <c r="H109" s="34"/>
      <c r="I109" s="30"/>
      <c r="J109" s="28" t="s">
        <v>149</v>
      </c>
    </row>
    <row r="110" spans="2:10" s="56" customFormat="1" ht="115.5" customHeight="1">
      <c r="B110" s="41" t="s">
        <v>91</v>
      </c>
      <c r="C110" s="93">
        <f t="shared" si="11"/>
        <v>6000</v>
      </c>
      <c r="D110" s="34"/>
      <c r="E110" s="34"/>
      <c r="F110" s="35">
        <v>6000</v>
      </c>
      <c r="G110" s="34"/>
      <c r="H110" s="34"/>
      <c r="I110" s="30"/>
      <c r="J110" s="28" t="s">
        <v>149</v>
      </c>
    </row>
    <row r="111" spans="2:10" s="56" customFormat="1" ht="62.25" customHeight="1">
      <c r="B111" s="41" t="s">
        <v>92</v>
      </c>
      <c r="C111" s="93">
        <f t="shared" si="11"/>
        <v>6000</v>
      </c>
      <c r="D111" s="34"/>
      <c r="E111" s="34"/>
      <c r="F111" s="35"/>
      <c r="G111" s="35">
        <v>6000</v>
      </c>
      <c r="H111" s="34"/>
      <c r="I111" s="30"/>
      <c r="J111" s="28" t="s">
        <v>149</v>
      </c>
    </row>
    <row r="112" spans="2:10" s="56" customFormat="1" ht="29.25" customHeight="1">
      <c r="B112" s="58" t="s">
        <v>93</v>
      </c>
      <c r="C112" s="93">
        <f t="shared" si="11"/>
        <v>6000</v>
      </c>
      <c r="D112" s="34"/>
      <c r="E112" s="34"/>
      <c r="F112" s="35"/>
      <c r="G112" s="34"/>
      <c r="H112" s="35">
        <v>6000</v>
      </c>
      <c r="I112" s="30"/>
      <c r="J112" s="28" t="s">
        <v>149</v>
      </c>
    </row>
    <row r="113" spans="1:10" s="124" customFormat="1" ht="63">
      <c r="A113" s="124">
        <v>2</v>
      </c>
      <c r="B113" s="129" t="s">
        <v>108</v>
      </c>
      <c r="C113" s="126">
        <f>D113+E113+F113+G113+H113</f>
        <v>24237.29</v>
      </c>
      <c r="D113" s="126">
        <v>4237.29</v>
      </c>
      <c r="E113" s="126">
        <v>5000</v>
      </c>
      <c r="F113" s="126">
        <v>5000</v>
      </c>
      <c r="G113" s="126">
        <v>5000</v>
      </c>
      <c r="H113" s="126">
        <v>5000</v>
      </c>
      <c r="I113" s="130" t="s">
        <v>50</v>
      </c>
      <c r="J113" s="128" t="s">
        <v>149</v>
      </c>
    </row>
    <row r="114" spans="1:10" s="131" customFormat="1" ht="78.75">
      <c r="A114" s="131">
        <v>3</v>
      </c>
      <c r="B114" s="129" t="s">
        <v>94</v>
      </c>
      <c r="C114" s="126">
        <f>D114+E114+F114+G114+H114</f>
        <v>33554.76</v>
      </c>
      <c r="D114" s="126">
        <f>SUM(D115:D119)</f>
        <v>6635.6</v>
      </c>
      <c r="E114" s="126">
        <f>SUM(E115:E119)</f>
        <v>8919.16</v>
      </c>
      <c r="F114" s="126">
        <f>SUM(F115:F119)</f>
        <v>6000</v>
      </c>
      <c r="G114" s="126">
        <f>SUM(G115:G119)</f>
        <v>6000</v>
      </c>
      <c r="H114" s="126">
        <f>SUM(H115:H119)</f>
        <v>6000</v>
      </c>
      <c r="I114" s="131" t="s">
        <v>50</v>
      </c>
      <c r="J114" s="128" t="s">
        <v>149</v>
      </c>
    </row>
    <row r="115" spans="2:10" s="56" customFormat="1" ht="53.25" customHeight="1">
      <c r="B115" s="58" t="s">
        <v>95</v>
      </c>
      <c r="C115" s="93">
        <f t="shared" si="11"/>
        <v>6635.6</v>
      </c>
      <c r="D115" s="35">
        <v>6635.6</v>
      </c>
      <c r="E115" s="34"/>
      <c r="F115" s="34"/>
      <c r="G115" s="35"/>
      <c r="H115" s="34"/>
      <c r="I115" s="30"/>
      <c r="J115" s="28" t="s">
        <v>149</v>
      </c>
    </row>
    <row r="116" spans="2:10" s="56" customFormat="1" ht="113.25" customHeight="1">
      <c r="B116" s="41" t="s">
        <v>96</v>
      </c>
      <c r="C116" s="93">
        <f t="shared" si="11"/>
        <v>8919.16</v>
      </c>
      <c r="D116" s="34"/>
      <c r="E116" s="35">
        <f>7097.73+1821.43</f>
        <v>8919.16</v>
      </c>
      <c r="F116" s="34"/>
      <c r="G116" s="35"/>
      <c r="H116" s="34"/>
      <c r="I116" s="30"/>
      <c r="J116" s="28" t="s">
        <v>149</v>
      </c>
    </row>
    <row r="117" spans="2:10" s="56" customFormat="1" ht="31.5">
      <c r="B117" s="58" t="s">
        <v>97</v>
      </c>
      <c r="C117" s="93">
        <f t="shared" si="11"/>
        <v>6000</v>
      </c>
      <c r="D117" s="34"/>
      <c r="E117" s="34"/>
      <c r="F117" s="35">
        <v>6000</v>
      </c>
      <c r="G117" s="34"/>
      <c r="H117" s="34"/>
      <c r="I117" s="30"/>
      <c r="J117" s="28" t="s">
        <v>149</v>
      </c>
    </row>
    <row r="118" spans="2:10" s="56" customFormat="1" ht="37.5" customHeight="1">
      <c r="B118" s="41" t="s">
        <v>98</v>
      </c>
      <c r="C118" s="93">
        <f t="shared" si="11"/>
        <v>6000</v>
      </c>
      <c r="D118" s="34"/>
      <c r="E118" s="34"/>
      <c r="F118" s="34"/>
      <c r="G118" s="35">
        <v>6000</v>
      </c>
      <c r="H118" s="35"/>
      <c r="I118" s="30"/>
      <c r="J118" s="28" t="s">
        <v>149</v>
      </c>
    </row>
    <row r="119" spans="2:10" s="56" customFormat="1" ht="33.75" customHeight="1">
      <c r="B119" s="41" t="s">
        <v>99</v>
      </c>
      <c r="C119" s="93">
        <f t="shared" si="11"/>
        <v>6000</v>
      </c>
      <c r="D119" s="35"/>
      <c r="E119" s="35"/>
      <c r="F119" s="35"/>
      <c r="G119" s="35"/>
      <c r="H119" s="35">
        <v>6000</v>
      </c>
      <c r="I119" s="30"/>
      <c r="J119" s="28" t="s">
        <v>149</v>
      </c>
    </row>
    <row r="120" spans="1:10" s="124" customFormat="1" ht="31.5">
      <c r="A120" s="124">
        <v>4</v>
      </c>
      <c r="B120" s="132" t="s">
        <v>100</v>
      </c>
      <c r="C120" s="126">
        <f>D120+E120+F120+G120+H120</f>
        <v>30251.440000000002</v>
      </c>
      <c r="D120" s="126">
        <f>SUM(D121:D124)</f>
        <v>10601.03</v>
      </c>
      <c r="E120" s="126">
        <f>SUM(E121:E124)</f>
        <v>1141.91</v>
      </c>
      <c r="F120" s="126">
        <f>SUM(F121:F124)</f>
        <v>0</v>
      </c>
      <c r="G120" s="126">
        <f>SUM(G121:G124)</f>
        <v>6508.5</v>
      </c>
      <c r="H120" s="126">
        <f>SUM(H121:H124)</f>
        <v>12000</v>
      </c>
      <c r="I120" s="130" t="s">
        <v>50</v>
      </c>
      <c r="J120" s="128" t="s">
        <v>149</v>
      </c>
    </row>
    <row r="121" spans="2:10" s="56" customFormat="1" ht="68.25" customHeight="1">
      <c r="B121" s="58" t="s">
        <v>101</v>
      </c>
      <c r="C121" s="93">
        <f t="shared" si="11"/>
        <v>10601.03</v>
      </c>
      <c r="D121" s="35">
        <v>10601.03</v>
      </c>
      <c r="E121" s="34"/>
      <c r="F121" s="34"/>
      <c r="G121" s="34"/>
      <c r="H121" s="34"/>
      <c r="I121" s="25"/>
      <c r="J121" s="28" t="s">
        <v>149</v>
      </c>
    </row>
    <row r="122" spans="2:10" s="56" customFormat="1" ht="78.75">
      <c r="B122" s="58" t="s">
        <v>102</v>
      </c>
      <c r="C122" s="93">
        <f t="shared" si="11"/>
        <v>1141.91</v>
      </c>
      <c r="D122" s="34"/>
      <c r="E122" s="35">
        <v>1141.91</v>
      </c>
      <c r="F122" s="34"/>
      <c r="G122" s="34"/>
      <c r="H122" s="34"/>
      <c r="I122" s="25"/>
      <c r="J122" s="28" t="s">
        <v>149</v>
      </c>
    </row>
    <row r="123" spans="2:10" s="56" customFormat="1" ht="126">
      <c r="B123" s="41" t="s">
        <v>103</v>
      </c>
      <c r="C123" s="93">
        <f t="shared" si="11"/>
        <v>6508.5</v>
      </c>
      <c r="D123" s="35"/>
      <c r="E123" s="35"/>
      <c r="F123" s="35"/>
      <c r="G123" s="35">
        <v>6508.5</v>
      </c>
      <c r="H123" s="35"/>
      <c r="I123" s="26"/>
      <c r="J123" s="28" t="s">
        <v>149</v>
      </c>
    </row>
    <row r="124" spans="2:10" s="56" customFormat="1" ht="31.5">
      <c r="B124" s="41" t="s">
        <v>104</v>
      </c>
      <c r="C124" s="93">
        <f t="shared" si="11"/>
        <v>12000</v>
      </c>
      <c r="D124" s="35"/>
      <c r="E124" s="35"/>
      <c r="F124" s="35"/>
      <c r="G124" s="35"/>
      <c r="H124" s="35">
        <v>12000</v>
      </c>
      <c r="I124" s="26"/>
      <c r="J124" s="28" t="s">
        <v>149</v>
      </c>
    </row>
    <row r="125" spans="1:10" s="124" customFormat="1" ht="47.25">
      <c r="A125" s="124">
        <v>5</v>
      </c>
      <c r="B125" s="132" t="s">
        <v>70</v>
      </c>
      <c r="C125" s="126">
        <f>D125+E125+F125+G125+H125</f>
        <v>84994.90000000001</v>
      </c>
      <c r="D125" s="133">
        <f>SUM(D126:D139)</f>
        <v>8474.58</v>
      </c>
      <c r="E125" s="133">
        <f>SUM(E126:E139)</f>
        <v>16380.29</v>
      </c>
      <c r="F125" s="133">
        <f>SUM(F126:F139)</f>
        <v>21000.12</v>
      </c>
      <c r="G125" s="133">
        <f>SUM(G126:G139)</f>
        <v>17639.91</v>
      </c>
      <c r="H125" s="133">
        <f>SUM(H126:H139)</f>
        <v>21500</v>
      </c>
      <c r="I125" s="134" t="s">
        <v>50</v>
      </c>
      <c r="J125" s="128" t="s">
        <v>149</v>
      </c>
    </row>
    <row r="126" spans="2:10" s="56" customFormat="1" ht="78.75" customHeight="1">
      <c r="B126" s="41" t="s">
        <v>105</v>
      </c>
      <c r="C126" s="93">
        <f t="shared" si="11"/>
        <v>8474.58</v>
      </c>
      <c r="D126" s="35">
        <v>8474.58</v>
      </c>
      <c r="E126" s="35"/>
      <c r="F126" s="35"/>
      <c r="G126" s="35"/>
      <c r="H126" s="35"/>
      <c r="I126" s="26"/>
      <c r="J126" s="28" t="s">
        <v>149</v>
      </c>
    </row>
    <row r="127" spans="2:10" s="56" customFormat="1" ht="78.75">
      <c r="B127" s="41" t="s">
        <v>106</v>
      </c>
      <c r="C127" s="93">
        <f t="shared" si="11"/>
        <v>10943.92</v>
      </c>
      <c r="D127" s="35"/>
      <c r="E127" s="35">
        <v>10943.92</v>
      </c>
      <c r="F127" s="35"/>
      <c r="G127" s="35"/>
      <c r="H127" s="35"/>
      <c r="I127" s="26"/>
      <c r="J127" s="28" t="s">
        <v>149</v>
      </c>
    </row>
    <row r="128" spans="2:10" s="56" customFormat="1" ht="106.5" customHeight="1">
      <c r="B128" s="41" t="s">
        <v>71</v>
      </c>
      <c r="C128" s="93">
        <f t="shared" si="11"/>
        <v>3636.85</v>
      </c>
      <c r="D128" s="35"/>
      <c r="E128" s="35">
        <v>3636.85</v>
      </c>
      <c r="F128" s="35"/>
      <c r="G128" s="35"/>
      <c r="H128" s="35"/>
      <c r="I128" s="26"/>
      <c r="J128" s="28" t="s">
        <v>149</v>
      </c>
    </row>
    <row r="129" spans="2:10" s="56" customFormat="1" ht="204.75">
      <c r="B129" s="41" t="s">
        <v>72</v>
      </c>
      <c r="C129" s="93">
        <f t="shared" si="11"/>
        <v>1799.52</v>
      </c>
      <c r="D129" s="35"/>
      <c r="E129" s="35">
        <v>1799.52</v>
      </c>
      <c r="F129" s="35"/>
      <c r="G129" s="35"/>
      <c r="H129" s="35"/>
      <c r="I129" s="26"/>
      <c r="J129" s="28" t="s">
        <v>149</v>
      </c>
    </row>
    <row r="130" spans="2:10" s="56" customFormat="1" ht="63">
      <c r="B130" s="41" t="s">
        <v>145</v>
      </c>
      <c r="C130" s="93">
        <f t="shared" si="11"/>
        <v>14491.62</v>
      </c>
      <c r="D130" s="35"/>
      <c r="E130" s="35"/>
      <c r="F130" s="35">
        <v>14491.62</v>
      </c>
      <c r="G130" s="35"/>
      <c r="H130" s="35"/>
      <c r="I130" s="26"/>
      <c r="J130" s="28" t="s">
        <v>149</v>
      </c>
    </row>
    <row r="131" spans="2:10" s="56" customFormat="1" ht="157.5">
      <c r="B131" s="41" t="s">
        <v>73</v>
      </c>
      <c r="C131" s="93">
        <f t="shared" si="11"/>
        <v>3254.2</v>
      </c>
      <c r="D131" s="35"/>
      <c r="E131" s="35"/>
      <c r="F131" s="35">
        <v>3254.2</v>
      </c>
      <c r="G131" s="35"/>
      <c r="H131" s="35"/>
      <c r="I131" s="26"/>
      <c r="J131" s="28" t="s">
        <v>149</v>
      </c>
    </row>
    <row r="132" spans="2:10" s="56" customFormat="1" ht="110.25">
      <c r="B132" s="41" t="s">
        <v>74</v>
      </c>
      <c r="C132" s="93">
        <f t="shared" si="11"/>
        <v>3254.3</v>
      </c>
      <c r="D132" s="35"/>
      <c r="E132" s="35"/>
      <c r="F132" s="35">
        <v>3254.3</v>
      </c>
      <c r="G132" s="35"/>
      <c r="H132" s="35"/>
      <c r="I132" s="26"/>
      <c r="J132" s="28" t="s">
        <v>149</v>
      </c>
    </row>
    <row r="133" spans="2:10" s="56" customFormat="1" ht="47.25">
      <c r="B133" s="41" t="s">
        <v>146</v>
      </c>
      <c r="C133" s="93">
        <f t="shared" si="11"/>
        <v>17639.91</v>
      </c>
      <c r="D133" s="35"/>
      <c r="E133" s="35"/>
      <c r="F133" s="35"/>
      <c r="G133" s="35">
        <v>17639.91</v>
      </c>
      <c r="H133" s="35"/>
      <c r="I133" s="26"/>
      <c r="J133" s="28" t="s">
        <v>149</v>
      </c>
    </row>
    <row r="134" spans="2:10" s="56" customFormat="1" ht="31.5">
      <c r="B134" s="41" t="s">
        <v>75</v>
      </c>
      <c r="C134" s="93">
        <f t="shared" si="11"/>
        <v>0</v>
      </c>
      <c r="D134" s="35"/>
      <c r="E134" s="35"/>
      <c r="F134" s="35"/>
      <c r="G134" s="35"/>
      <c r="H134" s="35"/>
      <c r="I134" s="26"/>
      <c r="J134" s="28" t="s">
        <v>149</v>
      </c>
    </row>
    <row r="135" spans="2:10" s="56" customFormat="1" ht="31.5">
      <c r="B135" s="41" t="s">
        <v>76</v>
      </c>
      <c r="C135" s="93">
        <f t="shared" si="11"/>
        <v>0</v>
      </c>
      <c r="D135" s="35"/>
      <c r="E135" s="35"/>
      <c r="F135" s="35"/>
      <c r="G135" s="35"/>
      <c r="H135" s="35"/>
      <c r="I135" s="26"/>
      <c r="J135" s="28" t="s">
        <v>149</v>
      </c>
    </row>
    <row r="136" spans="2:10" s="56" customFormat="1" ht="47.25">
      <c r="B136" s="41" t="s">
        <v>147</v>
      </c>
      <c r="C136" s="93">
        <f t="shared" si="11"/>
        <v>21500</v>
      </c>
      <c r="D136" s="35"/>
      <c r="E136" s="35"/>
      <c r="F136" s="35"/>
      <c r="G136" s="35"/>
      <c r="H136" s="35">
        <v>21500</v>
      </c>
      <c r="I136" s="26"/>
      <c r="J136" s="28" t="s">
        <v>149</v>
      </c>
    </row>
    <row r="137" spans="2:10" s="56" customFormat="1" ht="31.5">
      <c r="B137" s="41" t="s">
        <v>77</v>
      </c>
      <c r="C137" s="93">
        <f t="shared" si="11"/>
        <v>0</v>
      </c>
      <c r="D137" s="35"/>
      <c r="E137" s="35"/>
      <c r="F137" s="35"/>
      <c r="G137" s="35"/>
      <c r="H137" s="35"/>
      <c r="I137" s="26"/>
      <c r="J137" s="28" t="s">
        <v>149</v>
      </c>
    </row>
    <row r="138" spans="2:10" s="56" customFormat="1" ht="31.5">
      <c r="B138" s="41" t="s">
        <v>78</v>
      </c>
      <c r="C138" s="93">
        <f t="shared" si="11"/>
        <v>0</v>
      </c>
      <c r="D138" s="35"/>
      <c r="E138" s="35"/>
      <c r="F138" s="35"/>
      <c r="G138" s="35"/>
      <c r="H138" s="35"/>
      <c r="I138" s="26"/>
      <c r="J138" s="28" t="s">
        <v>149</v>
      </c>
    </row>
    <row r="139" spans="2:10" s="56" customFormat="1" ht="110.25">
      <c r="B139" s="41" t="s">
        <v>79</v>
      </c>
      <c r="C139" s="93">
        <f t="shared" si="11"/>
        <v>0</v>
      </c>
      <c r="D139" s="35"/>
      <c r="E139" s="35"/>
      <c r="F139" s="35"/>
      <c r="G139" s="35"/>
      <c r="H139" s="35"/>
      <c r="I139" s="26"/>
      <c r="J139" s="28" t="s">
        <v>149</v>
      </c>
    </row>
    <row r="140" spans="2:10" s="124" customFormat="1" ht="72" customHeight="1">
      <c r="B140" s="132" t="s">
        <v>109</v>
      </c>
      <c r="C140" s="126">
        <f>D140+E140+F140+G140+H140</f>
        <v>46960.69</v>
      </c>
      <c r="D140" s="126">
        <v>4237.29</v>
      </c>
      <c r="E140" s="126">
        <v>8223.4</v>
      </c>
      <c r="F140" s="124">
        <v>11500</v>
      </c>
      <c r="G140" s="124">
        <v>11500</v>
      </c>
      <c r="H140" s="126">
        <v>11500</v>
      </c>
      <c r="I140" s="134" t="s">
        <v>50</v>
      </c>
      <c r="J140" s="128" t="s">
        <v>149</v>
      </c>
    </row>
    <row r="141" spans="1:10" s="106" customFormat="1" ht="32.25" customHeight="1">
      <c r="A141" s="157" t="s">
        <v>157</v>
      </c>
      <c r="B141" s="157"/>
      <c r="C141" s="93">
        <v>241964.98</v>
      </c>
      <c r="D141" s="93">
        <v>34185.49</v>
      </c>
      <c r="E141" s="93">
        <v>43630.86</v>
      </c>
      <c r="F141" s="93">
        <v>49500.12</v>
      </c>
      <c r="G141" s="93">
        <v>52648.51</v>
      </c>
      <c r="H141" s="93">
        <v>62000</v>
      </c>
      <c r="I141" s="97" t="s">
        <v>80</v>
      </c>
      <c r="J141" s="84"/>
    </row>
    <row r="142" spans="1:10" s="124" customFormat="1" ht="32.25" customHeight="1">
      <c r="A142" s="135"/>
      <c r="B142" s="135"/>
      <c r="C142" s="126">
        <f aca="true" t="shared" si="12" ref="C142:H142">C108+C113+C114+C120+C125</f>
        <v>195004.49</v>
      </c>
      <c r="D142" s="126">
        <f t="shared" si="12"/>
        <v>29948.5</v>
      </c>
      <c r="E142" s="126">
        <f t="shared" si="12"/>
        <v>35407.46000000001</v>
      </c>
      <c r="F142" s="126">
        <f t="shared" si="12"/>
        <v>38000.119999999995</v>
      </c>
      <c r="G142" s="126">
        <f t="shared" si="12"/>
        <v>41148.41</v>
      </c>
      <c r="H142" s="126">
        <f t="shared" si="12"/>
        <v>50500</v>
      </c>
      <c r="I142" s="134"/>
      <c r="J142" s="136"/>
    </row>
    <row r="143" spans="1:10" s="141" customFormat="1" ht="32.25" customHeight="1">
      <c r="A143" s="137"/>
      <c r="B143" s="137"/>
      <c r="C143" s="138">
        <f aca="true" t="shared" si="13" ref="C143:H143">C141-C142</f>
        <v>46960.49000000002</v>
      </c>
      <c r="D143" s="138">
        <f t="shared" si="13"/>
        <v>4236.989999999998</v>
      </c>
      <c r="E143" s="138">
        <f t="shared" si="13"/>
        <v>8223.399999999994</v>
      </c>
      <c r="F143" s="138">
        <f t="shared" si="13"/>
        <v>11500.000000000007</v>
      </c>
      <c r="G143" s="138">
        <f t="shared" si="13"/>
        <v>11500.099999999999</v>
      </c>
      <c r="H143" s="138">
        <f t="shared" si="13"/>
        <v>11500</v>
      </c>
      <c r="I143" s="139"/>
      <c r="J143" s="140"/>
    </row>
    <row r="144" spans="1:10" s="56" customFormat="1" ht="20.25" customHeight="1">
      <c r="A144" s="164" t="s">
        <v>87</v>
      </c>
      <c r="B144" s="164"/>
      <c r="C144" s="93"/>
      <c r="D144" s="35"/>
      <c r="E144" s="35"/>
      <c r="F144" s="35"/>
      <c r="G144" s="35"/>
      <c r="H144" s="35"/>
      <c r="I144" s="26"/>
      <c r="J144" s="25"/>
    </row>
    <row r="145" spans="1:10" s="56" customFormat="1" ht="69" customHeight="1">
      <c r="A145" s="26">
        <v>1</v>
      </c>
      <c r="B145" s="57" t="s">
        <v>82</v>
      </c>
      <c r="C145" s="94">
        <v>7160.3</v>
      </c>
      <c r="D145" s="38">
        <v>1983.8</v>
      </c>
      <c r="E145" s="38">
        <v>2694.4</v>
      </c>
      <c r="F145" s="38">
        <v>2482.1</v>
      </c>
      <c r="G145" s="38"/>
      <c r="H145" s="38"/>
      <c r="I145" s="38" t="s">
        <v>83</v>
      </c>
      <c r="J145" s="26" t="s">
        <v>84</v>
      </c>
    </row>
    <row r="146" spans="1:10" s="56" customFormat="1" ht="69.75" customHeight="1">
      <c r="A146" s="26">
        <v>2</v>
      </c>
      <c r="B146" s="57" t="s">
        <v>85</v>
      </c>
      <c r="C146" s="94">
        <v>348.8</v>
      </c>
      <c r="D146" s="38">
        <v>348.8</v>
      </c>
      <c r="E146" s="38"/>
      <c r="F146" s="38"/>
      <c r="G146" s="38"/>
      <c r="H146" s="38"/>
      <c r="I146" s="38">
        <v>2011</v>
      </c>
      <c r="J146" s="26" t="s">
        <v>84</v>
      </c>
    </row>
    <row r="147" spans="1:10" s="56" customFormat="1" ht="67.5" customHeight="1">
      <c r="A147" s="26">
        <v>3</v>
      </c>
      <c r="B147" s="57" t="s">
        <v>86</v>
      </c>
      <c r="C147" s="94">
        <v>941.2</v>
      </c>
      <c r="D147" s="38"/>
      <c r="E147" s="38"/>
      <c r="F147" s="38"/>
      <c r="G147" s="38">
        <v>470.6</v>
      </c>
      <c r="H147" s="38">
        <v>470.6</v>
      </c>
      <c r="I147" s="38" t="s">
        <v>46</v>
      </c>
      <c r="J147" s="26" t="s">
        <v>84</v>
      </c>
    </row>
    <row r="148" spans="1:10" s="106" customFormat="1" ht="24.75" customHeight="1">
      <c r="A148" s="157" t="s">
        <v>107</v>
      </c>
      <c r="B148" s="157"/>
      <c r="C148" s="94">
        <v>8450.3</v>
      </c>
      <c r="D148" s="94">
        <v>2332.6</v>
      </c>
      <c r="E148" s="94">
        <v>2694.4</v>
      </c>
      <c r="F148" s="94">
        <v>2482.1</v>
      </c>
      <c r="G148" s="94">
        <v>470.6</v>
      </c>
      <c r="H148" s="94">
        <v>470.6</v>
      </c>
      <c r="I148" s="94"/>
      <c r="J148" s="97"/>
    </row>
    <row r="149" spans="1:10" s="99" customFormat="1" ht="27.75" customHeight="1">
      <c r="A149" s="100" t="s">
        <v>158</v>
      </c>
      <c r="B149" s="100"/>
      <c r="C149" s="98">
        <f aca="true" t="shared" si="14" ref="C149:H149">SUM(C32+C64+C103+C141+C148)</f>
        <v>604584.03</v>
      </c>
      <c r="D149" s="98">
        <f t="shared" si="14"/>
        <v>56868.8275</v>
      </c>
      <c r="E149" s="98">
        <f t="shared" si="14"/>
        <v>107613.51</v>
      </c>
      <c r="F149" s="98">
        <f t="shared" si="14"/>
        <v>146118.4825</v>
      </c>
      <c r="G149" s="98">
        <f t="shared" si="14"/>
        <v>159124.035</v>
      </c>
      <c r="H149" s="98">
        <f t="shared" si="14"/>
        <v>134859.17500000002</v>
      </c>
      <c r="J149" s="100"/>
    </row>
    <row r="150" spans="1:10" s="99" customFormat="1" ht="27.75" customHeight="1">
      <c r="A150" s="100"/>
      <c r="B150" s="28"/>
      <c r="C150" s="98"/>
      <c r="D150" s="98"/>
      <c r="E150" s="98"/>
      <c r="F150" s="98"/>
      <c r="G150" s="98"/>
      <c r="H150" s="98"/>
      <c r="J150" s="100"/>
    </row>
    <row r="151" spans="1:10" s="99" customFormat="1" ht="27.75" customHeight="1">
      <c r="A151" s="100"/>
      <c r="B151" s="100"/>
      <c r="C151" s="98"/>
      <c r="D151" s="98"/>
      <c r="E151" s="98"/>
      <c r="F151" s="98"/>
      <c r="G151" s="98"/>
      <c r="H151" s="98"/>
      <c r="J151" s="100"/>
    </row>
    <row r="152" spans="1:10" s="99" customFormat="1" ht="27.75" customHeight="1">
      <c r="A152" s="100"/>
      <c r="B152" s="100"/>
      <c r="C152" s="98"/>
      <c r="D152" s="98"/>
      <c r="E152" s="98"/>
      <c r="F152" s="98"/>
      <c r="G152" s="98"/>
      <c r="H152" s="98"/>
      <c r="J152" s="100"/>
    </row>
    <row r="153" spans="1:10" s="56" customFormat="1" ht="15.75">
      <c r="A153" s="164" t="s">
        <v>159</v>
      </c>
      <c r="B153" s="164"/>
      <c r="C153" s="164"/>
      <c r="D153" s="164"/>
      <c r="E153" s="164"/>
      <c r="F153" s="164"/>
      <c r="G153" s="164"/>
      <c r="H153" s="164"/>
      <c r="I153" s="164"/>
      <c r="J153" s="164"/>
    </row>
    <row r="154" spans="1:10" s="24" customFormat="1" ht="24.75" customHeight="1">
      <c r="A154" s="162" t="s">
        <v>153</v>
      </c>
      <c r="B154" s="162"/>
      <c r="C154" s="79"/>
      <c r="J154" s="66"/>
    </row>
    <row r="155" spans="1:10" s="56" customFormat="1" ht="75.75" customHeight="1">
      <c r="A155" s="25">
        <v>1</v>
      </c>
      <c r="B155" s="41" t="s">
        <v>110</v>
      </c>
      <c r="C155" s="83">
        <v>368</v>
      </c>
      <c r="D155" s="53">
        <v>240</v>
      </c>
      <c r="E155" s="53"/>
      <c r="F155" s="38">
        <v>128</v>
      </c>
      <c r="G155" s="38"/>
      <c r="H155" s="38"/>
      <c r="I155" s="38" t="s">
        <v>111</v>
      </c>
      <c r="J155" s="25" t="s">
        <v>124</v>
      </c>
    </row>
    <row r="156" spans="1:10" s="56" customFormat="1" ht="33.75" customHeight="1">
      <c r="A156" s="56">
        <v>2</v>
      </c>
      <c r="B156" s="41" t="s">
        <v>112</v>
      </c>
      <c r="C156" s="83">
        <v>170</v>
      </c>
      <c r="D156" s="53">
        <v>170</v>
      </c>
      <c r="E156" s="53"/>
      <c r="F156" s="53"/>
      <c r="G156" s="38"/>
      <c r="H156" s="38"/>
      <c r="I156" s="38">
        <v>2011</v>
      </c>
      <c r="J156" s="25" t="s">
        <v>124</v>
      </c>
    </row>
    <row r="157" spans="1:10" s="56" customFormat="1" ht="67.5" customHeight="1">
      <c r="A157" s="56">
        <v>3</v>
      </c>
      <c r="B157" s="41" t="s">
        <v>113</v>
      </c>
      <c r="C157" s="83">
        <v>30</v>
      </c>
      <c r="D157" s="53">
        <v>30</v>
      </c>
      <c r="E157" s="53"/>
      <c r="F157" s="53"/>
      <c r="G157" s="38"/>
      <c r="H157" s="38"/>
      <c r="I157" s="38">
        <v>2011</v>
      </c>
      <c r="J157" s="25" t="s">
        <v>124</v>
      </c>
    </row>
    <row r="158" spans="1:10" s="56" customFormat="1" ht="51.75" customHeight="1">
      <c r="A158" s="56">
        <v>4</v>
      </c>
      <c r="B158" s="41" t="s">
        <v>114</v>
      </c>
      <c r="C158" s="83">
        <v>540.5</v>
      </c>
      <c r="D158" s="53">
        <v>540.5</v>
      </c>
      <c r="E158" s="53"/>
      <c r="F158" s="53"/>
      <c r="G158" s="38"/>
      <c r="H158" s="38"/>
      <c r="I158" s="38">
        <v>2011</v>
      </c>
      <c r="J158" s="25" t="s">
        <v>124</v>
      </c>
    </row>
    <row r="159" spans="1:10" s="56" customFormat="1" ht="49.5" customHeight="1">
      <c r="A159" s="25">
        <v>5</v>
      </c>
      <c r="B159" s="41" t="s">
        <v>115</v>
      </c>
      <c r="C159" s="83">
        <v>1000</v>
      </c>
      <c r="D159" s="53">
        <v>400</v>
      </c>
      <c r="E159" s="53">
        <v>450</v>
      </c>
      <c r="F159" s="53">
        <v>150</v>
      </c>
      <c r="G159" s="38"/>
      <c r="H159" s="38"/>
      <c r="I159" s="38" t="s">
        <v>116</v>
      </c>
      <c r="J159" s="25" t="s">
        <v>124</v>
      </c>
    </row>
    <row r="160" spans="1:10" s="56" customFormat="1" ht="85.5" customHeight="1">
      <c r="A160" s="56">
        <v>6</v>
      </c>
      <c r="B160" s="41" t="s">
        <v>117</v>
      </c>
      <c r="C160" s="83">
        <v>1000</v>
      </c>
      <c r="D160" s="53">
        <v>1000</v>
      </c>
      <c r="E160" s="53"/>
      <c r="F160" s="53"/>
      <c r="G160" s="38"/>
      <c r="H160" s="38"/>
      <c r="I160" s="38">
        <v>2011</v>
      </c>
      <c r="J160" s="25" t="s">
        <v>124</v>
      </c>
    </row>
    <row r="161" spans="1:10" s="56" customFormat="1" ht="51.75" customHeight="1">
      <c r="A161" s="25">
        <v>7</v>
      </c>
      <c r="B161" s="41" t="s">
        <v>118</v>
      </c>
      <c r="C161" s="83">
        <v>4500</v>
      </c>
      <c r="D161" s="53">
        <v>2000</v>
      </c>
      <c r="E161" s="53">
        <v>1500</v>
      </c>
      <c r="F161" s="53">
        <v>1000</v>
      </c>
      <c r="G161" s="38"/>
      <c r="H161" s="38"/>
      <c r="I161" s="38" t="s">
        <v>83</v>
      </c>
      <c r="J161" s="25" t="s">
        <v>124</v>
      </c>
    </row>
    <row r="162" spans="1:10" s="56" customFormat="1" ht="54" customHeight="1">
      <c r="A162" s="25">
        <v>8</v>
      </c>
      <c r="B162" s="41" t="s">
        <v>119</v>
      </c>
      <c r="C162" s="83">
        <v>1600</v>
      </c>
      <c r="D162" s="53">
        <v>400</v>
      </c>
      <c r="E162" s="53">
        <v>600</v>
      </c>
      <c r="F162" s="53">
        <v>600</v>
      </c>
      <c r="G162" s="38"/>
      <c r="H162" s="38"/>
      <c r="I162" s="38" t="s">
        <v>83</v>
      </c>
      <c r="J162" s="25" t="s">
        <v>124</v>
      </c>
    </row>
    <row r="163" spans="1:10" s="56" customFormat="1" ht="46.5" customHeight="1">
      <c r="A163" s="25">
        <v>9</v>
      </c>
      <c r="B163" s="41" t="s">
        <v>120</v>
      </c>
      <c r="C163" s="83">
        <v>420</v>
      </c>
      <c r="D163" s="53"/>
      <c r="E163" s="53">
        <v>300</v>
      </c>
      <c r="F163" s="53">
        <v>120</v>
      </c>
      <c r="G163" s="38"/>
      <c r="H163" s="38"/>
      <c r="I163" s="38" t="s">
        <v>35</v>
      </c>
      <c r="J163" s="25" t="s">
        <v>124</v>
      </c>
    </row>
    <row r="164" spans="1:10" s="56" customFormat="1" ht="63">
      <c r="A164" s="56">
        <v>10</v>
      </c>
      <c r="B164" s="52" t="s">
        <v>121</v>
      </c>
      <c r="C164" s="81">
        <v>600</v>
      </c>
      <c r="D164" s="27"/>
      <c r="E164" s="31"/>
      <c r="F164" s="31">
        <v>600</v>
      </c>
      <c r="G164" s="30"/>
      <c r="H164" s="30"/>
      <c r="I164" s="39">
        <v>2013</v>
      </c>
      <c r="J164" s="25" t="s">
        <v>124</v>
      </c>
    </row>
    <row r="165" spans="1:10" s="56" customFormat="1" ht="47.25">
      <c r="A165" s="56">
        <v>11</v>
      </c>
      <c r="B165" s="58" t="s">
        <v>122</v>
      </c>
      <c r="C165" s="85">
        <v>3750</v>
      </c>
      <c r="G165" s="28">
        <v>1875</v>
      </c>
      <c r="H165" s="28">
        <v>1875</v>
      </c>
      <c r="I165" s="38" t="s">
        <v>123</v>
      </c>
      <c r="J165" s="25" t="s">
        <v>124</v>
      </c>
    </row>
    <row r="166" spans="2:10" s="25" customFormat="1" ht="136.5" customHeight="1" hidden="1">
      <c r="B166" s="41"/>
      <c r="C166" s="84"/>
      <c r="J166" s="25" t="s">
        <v>55</v>
      </c>
    </row>
    <row r="167" spans="1:10" s="56" customFormat="1" ht="47.25">
      <c r="A167" s="39">
        <v>12</v>
      </c>
      <c r="B167" s="52" t="s">
        <v>56</v>
      </c>
      <c r="C167" s="83">
        <v>2300</v>
      </c>
      <c r="D167" s="38"/>
      <c r="E167" s="38">
        <v>1037.5</v>
      </c>
      <c r="F167" s="38">
        <v>1262.5</v>
      </c>
      <c r="G167" s="38"/>
      <c r="H167" s="38"/>
      <c r="I167" s="38" t="s">
        <v>35</v>
      </c>
      <c r="J167" s="26" t="s">
        <v>57</v>
      </c>
    </row>
    <row r="168" spans="1:10" s="56" customFormat="1" ht="53.25" customHeight="1">
      <c r="A168" s="39">
        <v>13</v>
      </c>
      <c r="B168" s="52" t="s">
        <v>58</v>
      </c>
      <c r="C168" s="83">
        <v>3869.4</v>
      </c>
      <c r="D168" s="38"/>
      <c r="E168" s="38"/>
      <c r="F168" s="38"/>
      <c r="G168" s="38">
        <v>1775.8</v>
      </c>
      <c r="H168" s="38">
        <v>2093.6</v>
      </c>
      <c r="I168" s="38" t="s">
        <v>46</v>
      </c>
      <c r="J168" s="26" t="s">
        <v>57</v>
      </c>
    </row>
    <row r="169" spans="1:8" s="25" customFormat="1" ht="21.75" customHeight="1">
      <c r="A169" s="164" t="s">
        <v>154</v>
      </c>
      <c r="B169" s="164"/>
      <c r="C169" s="86">
        <f aca="true" t="shared" si="15" ref="C169:H169">SUM(C155:C168)</f>
        <v>20147.9</v>
      </c>
      <c r="D169" s="33">
        <f t="shared" si="15"/>
        <v>4780.5</v>
      </c>
      <c r="E169" s="33">
        <f t="shared" si="15"/>
        <v>3887.5</v>
      </c>
      <c r="F169" s="33">
        <f t="shared" si="15"/>
        <v>3860.5</v>
      </c>
      <c r="G169" s="33">
        <f t="shared" si="15"/>
        <v>3650.8</v>
      </c>
      <c r="H169" s="33">
        <f t="shared" si="15"/>
        <v>3968.6</v>
      </c>
    </row>
    <row r="170" spans="1:8" s="25" customFormat="1" ht="20.25" customHeight="1">
      <c r="A170" s="164" t="s">
        <v>88</v>
      </c>
      <c r="B170" s="164"/>
      <c r="C170" s="86"/>
      <c r="D170" s="33"/>
      <c r="E170" s="33"/>
      <c r="F170" s="33"/>
      <c r="G170" s="33"/>
      <c r="H170" s="33"/>
    </row>
    <row r="171" spans="1:10" s="56" customFormat="1" ht="41.25" customHeight="1">
      <c r="A171" s="39">
        <v>1</v>
      </c>
      <c r="B171" s="52" t="s">
        <v>125</v>
      </c>
      <c r="C171" s="83">
        <v>190</v>
      </c>
      <c r="D171" s="53">
        <v>190</v>
      </c>
      <c r="E171" s="39"/>
      <c r="F171" s="39"/>
      <c r="G171" s="39"/>
      <c r="H171" s="39"/>
      <c r="I171" s="30">
        <v>2011</v>
      </c>
      <c r="J171" s="26" t="s">
        <v>124</v>
      </c>
    </row>
    <row r="172" spans="1:10" s="56" customFormat="1" ht="12.75" customHeight="1">
      <c r="A172" s="143">
        <v>2</v>
      </c>
      <c r="B172" s="145" t="s">
        <v>126</v>
      </c>
      <c r="C172" s="148">
        <v>1000</v>
      </c>
      <c r="D172" s="143"/>
      <c r="E172" s="149">
        <v>750</v>
      </c>
      <c r="F172" s="149">
        <v>250</v>
      </c>
      <c r="G172" s="143"/>
      <c r="H172" s="143"/>
      <c r="I172" s="146" t="s">
        <v>35</v>
      </c>
      <c r="J172" s="147" t="s">
        <v>124</v>
      </c>
    </row>
    <row r="173" spans="1:10" s="56" customFormat="1" ht="30" customHeight="1">
      <c r="A173" s="143"/>
      <c r="B173" s="145"/>
      <c r="C173" s="148"/>
      <c r="D173" s="143"/>
      <c r="E173" s="149"/>
      <c r="F173" s="149"/>
      <c r="G173" s="143"/>
      <c r="H173" s="143"/>
      <c r="I173" s="146"/>
      <c r="J173" s="147"/>
    </row>
    <row r="174" spans="1:10" s="56" customFormat="1" ht="12.75" customHeight="1">
      <c r="A174" s="143">
        <v>3</v>
      </c>
      <c r="B174" s="145" t="s">
        <v>127</v>
      </c>
      <c r="C174" s="148">
        <v>230</v>
      </c>
      <c r="D174" s="149">
        <v>230</v>
      </c>
      <c r="E174" s="143"/>
      <c r="F174" s="143"/>
      <c r="G174" s="143"/>
      <c r="H174" s="143"/>
      <c r="I174" s="146">
        <v>2011</v>
      </c>
      <c r="J174" s="147" t="s">
        <v>124</v>
      </c>
    </row>
    <row r="175" spans="1:10" s="56" customFormat="1" ht="35.25" customHeight="1">
      <c r="A175" s="143"/>
      <c r="B175" s="145"/>
      <c r="C175" s="148"/>
      <c r="D175" s="149"/>
      <c r="E175" s="143"/>
      <c r="F175" s="143"/>
      <c r="G175" s="143"/>
      <c r="H175" s="143"/>
      <c r="I175" s="146"/>
      <c r="J175" s="147"/>
    </row>
    <row r="176" spans="1:10" s="56" customFormat="1" ht="12.75" customHeight="1">
      <c r="A176" s="143">
        <v>4</v>
      </c>
      <c r="B176" s="145" t="s">
        <v>128</v>
      </c>
      <c r="C176" s="148">
        <v>240</v>
      </c>
      <c r="D176" s="143"/>
      <c r="E176" s="149">
        <v>240</v>
      </c>
      <c r="F176" s="143"/>
      <c r="G176" s="143"/>
      <c r="H176" s="143"/>
      <c r="I176" s="146">
        <v>2012</v>
      </c>
      <c r="J176" s="147" t="s">
        <v>124</v>
      </c>
    </row>
    <row r="177" spans="1:10" s="56" customFormat="1" ht="52.5" customHeight="1">
      <c r="A177" s="143"/>
      <c r="B177" s="145"/>
      <c r="C177" s="148"/>
      <c r="D177" s="143"/>
      <c r="E177" s="149"/>
      <c r="F177" s="143"/>
      <c r="G177" s="143"/>
      <c r="H177" s="143"/>
      <c r="I177" s="146"/>
      <c r="J177" s="147"/>
    </row>
    <row r="178" spans="1:10" s="56" customFormat="1" ht="56.25" customHeight="1">
      <c r="A178" s="143">
        <v>5</v>
      </c>
      <c r="B178" s="52" t="s">
        <v>129</v>
      </c>
      <c r="C178" s="82">
        <v>15000</v>
      </c>
      <c r="D178" s="30"/>
      <c r="E178" s="31">
        <v>1500</v>
      </c>
      <c r="F178" s="31">
        <v>7500</v>
      </c>
      <c r="G178" s="31">
        <v>6000</v>
      </c>
      <c r="H178" s="27"/>
      <c r="I178" s="30" t="s">
        <v>130</v>
      </c>
      <c r="J178" s="26" t="s">
        <v>124</v>
      </c>
    </row>
    <row r="179" spans="1:10" s="56" customFormat="1" ht="12.75" customHeight="1" hidden="1">
      <c r="A179" s="143"/>
      <c r="B179" s="64" t="s">
        <v>131</v>
      </c>
      <c r="C179" s="82"/>
      <c r="D179" s="30"/>
      <c r="E179" s="30"/>
      <c r="F179" s="30"/>
      <c r="G179" s="30"/>
      <c r="H179" s="30"/>
      <c r="I179" s="30"/>
      <c r="J179" s="26"/>
    </row>
    <row r="180" spans="1:10" s="56" customFormat="1" ht="0.75" customHeight="1" hidden="1">
      <c r="A180" s="143"/>
      <c r="B180" s="64" t="s">
        <v>132</v>
      </c>
      <c r="C180" s="82"/>
      <c r="D180" s="30"/>
      <c r="E180" s="30"/>
      <c r="F180" s="30"/>
      <c r="G180" s="30"/>
      <c r="H180" s="30"/>
      <c r="I180" s="30"/>
      <c r="J180" s="26"/>
    </row>
    <row r="181" spans="1:10" s="56" customFormat="1" ht="72" customHeight="1">
      <c r="A181" s="143">
        <v>6</v>
      </c>
      <c r="B181" s="52" t="s">
        <v>133</v>
      </c>
      <c r="C181" s="82">
        <v>13500</v>
      </c>
      <c r="D181" s="30"/>
      <c r="E181" s="27"/>
      <c r="F181" s="31">
        <v>6000</v>
      </c>
      <c r="G181" s="26">
        <v>7500</v>
      </c>
      <c r="H181" s="30"/>
      <c r="I181" s="30" t="s">
        <v>134</v>
      </c>
      <c r="J181" s="26" t="s">
        <v>124</v>
      </c>
    </row>
    <row r="182" spans="1:10" s="56" customFormat="1" ht="3.75" customHeight="1" hidden="1">
      <c r="A182" s="143"/>
      <c r="B182" s="64" t="s">
        <v>135</v>
      </c>
      <c r="C182" s="82"/>
      <c r="D182" s="30"/>
      <c r="E182" s="30"/>
      <c r="F182" s="30"/>
      <c r="G182" s="30"/>
      <c r="H182" s="30"/>
      <c r="I182" s="30"/>
      <c r="J182" s="26"/>
    </row>
    <row r="183" spans="1:10" s="56" customFormat="1" ht="12.75" customHeight="1" hidden="1">
      <c r="A183" s="143"/>
      <c r="B183" s="64" t="s">
        <v>136</v>
      </c>
      <c r="C183" s="82"/>
      <c r="D183" s="30"/>
      <c r="E183" s="30"/>
      <c r="F183" s="30"/>
      <c r="G183" s="30"/>
      <c r="H183" s="30"/>
      <c r="I183" s="30"/>
      <c r="J183" s="26"/>
    </row>
    <row r="184" spans="1:10" s="56" customFormat="1" ht="12.75" customHeight="1" hidden="1">
      <c r="A184" s="143"/>
      <c r="B184" s="64" t="s">
        <v>137</v>
      </c>
      <c r="C184" s="82"/>
      <c r="D184" s="30"/>
      <c r="E184" s="30"/>
      <c r="F184" s="30"/>
      <c r="G184" s="30"/>
      <c r="H184" s="30"/>
      <c r="I184" s="30"/>
      <c r="J184" s="26"/>
    </row>
    <row r="185" spans="1:10" s="56" customFormat="1" ht="59.25" customHeight="1">
      <c r="A185" s="39">
        <v>7</v>
      </c>
      <c r="B185" s="52" t="s">
        <v>138</v>
      </c>
      <c r="C185" s="82">
        <v>1000</v>
      </c>
      <c r="D185" s="31">
        <v>1000</v>
      </c>
      <c r="E185" s="30"/>
      <c r="F185" s="30"/>
      <c r="G185" s="30"/>
      <c r="H185" s="30"/>
      <c r="I185" s="30">
        <v>2011</v>
      </c>
      <c r="J185" s="26" t="s">
        <v>124</v>
      </c>
    </row>
    <row r="186" spans="1:10" s="56" customFormat="1" ht="112.5" customHeight="1">
      <c r="A186" s="39">
        <v>8</v>
      </c>
      <c r="B186" s="145" t="s">
        <v>160</v>
      </c>
      <c r="C186" s="82">
        <v>1000</v>
      </c>
      <c r="D186" s="31">
        <v>1000</v>
      </c>
      <c r="E186" s="30"/>
      <c r="F186" s="30"/>
      <c r="G186" s="30"/>
      <c r="H186" s="30"/>
      <c r="I186" s="30">
        <v>2011</v>
      </c>
      <c r="J186" s="26" t="s">
        <v>124</v>
      </c>
    </row>
    <row r="187" spans="1:10" s="56" customFormat="1" ht="108.75" customHeight="1" hidden="1">
      <c r="A187" s="39"/>
      <c r="B187" s="145"/>
      <c r="C187" s="82"/>
      <c r="D187" s="27"/>
      <c r="E187" s="30"/>
      <c r="F187" s="30"/>
      <c r="G187" s="30"/>
      <c r="H187" s="30"/>
      <c r="I187" s="30"/>
      <c r="J187" s="26"/>
    </row>
    <row r="188" spans="1:10" s="56" customFormat="1" ht="72" customHeight="1">
      <c r="A188" s="39">
        <v>9</v>
      </c>
      <c r="B188" s="52" t="s">
        <v>139</v>
      </c>
      <c r="C188" s="81">
        <v>600</v>
      </c>
      <c r="D188" s="27"/>
      <c r="E188" s="31"/>
      <c r="F188" s="31">
        <v>600</v>
      </c>
      <c r="G188" s="30"/>
      <c r="H188" s="30"/>
      <c r="I188" s="30">
        <v>2013</v>
      </c>
      <c r="J188" s="26" t="s">
        <v>124</v>
      </c>
    </row>
    <row r="189" spans="1:10" s="56" customFormat="1" ht="43.5" customHeight="1">
      <c r="A189" s="39">
        <v>10</v>
      </c>
      <c r="B189" s="52" t="s">
        <v>140</v>
      </c>
      <c r="C189" s="83">
        <v>3750</v>
      </c>
      <c r="G189" s="38">
        <v>1875</v>
      </c>
      <c r="H189" s="38">
        <v>1875</v>
      </c>
      <c r="I189" s="39" t="s">
        <v>141</v>
      </c>
      <c r="J189" s="26" t="s">
        <v>124</v>
      </c>
    </row>
    <row r="190" spans="1:10" s="56" customFormat="1" ht="47.25">
      <c r="A190" s="39">
        <v>11</v>
      </c>
      <c r="B190" s="52" t="s">
        <v>62</v>
      </c>
      <c r="C190" s="83">
        <v>750</v>
      </c>
      <c r="D190" s="38"/>
      <c r="E190" s="53"/>
      <c r="F190" s="53">
        <v>750</v>
      </c>
      <c r="G190" s="38"/>
      <c r="H190" s="53"/>
      <c r="I190" s="38">
        <v>2013</v>
      </c>
      <c r="J190" s="26" t="s">
        <v>57</v>
      </c>
    </row>
    <row r="191" spans="1:8" s="25" customFormat="1" ht="22.5" customHeight="1">
      <c r="A191" s="164" t="s">
        <v>155</v>
      </c>
      <c r="B191" s="164"/>
      <c r="C191" s="86">
        <f aca="true" t="shared" si="16" ref="C191:H191">SUM(C171:C190)</f>
        <v>37260</v>
      </c>
      <c r="D191" s="33">
        <f t="shared" si="16"/>
        <v>2420</v>
      </c>
      <c r="E191" s="33">
        <f t="shared" si="16"/>
        <v>2490</v>
      </c>
      <c r="F191" s="33">
        <f t="shared" si="16"/>
        <v>15100</v>
      </c>
      <c r="G191" s="33">
        <f t="shared" si="16"/>
        <v>15375</v>
      </c>
      <c r="H191" s="33">
        <f t="shared" si="16"/>
        <v>1875</v>
      </c>
    </row>
    <row r="192" spans="1:10" s="24" customFormat="1" ht="27" customHeight="1">
      <c r="A192" s="162" t="s">
        <v>156</v>
      </c>
      <c r="B192" s="162"/>
      <c r="C192" s="88"/>
      <c r="J192" s="66"/>
    </row>
    <row r="193" spans="2:10" s="45" customFormat="1" ht="19.5" customHeight="1" hidden="1">
      <c r="B193" s="41"/>
      <c r="C193" s="89">
        <v>0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1"/>
      <c r="J193" s="45" t="s">
        <v>40</v>
      </c>
    </row>
    <row r="194" spans="2:10" s="45" customFormat="1" ht="19.5" customHeight="1" hidden="1">
      <c r="B194" s="41"/>
      <c r="C194" s="89">
        <v>0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1"/>
      <c r="J194" s="45" t="s">
        <v>40</v>
      </c>
    </row>
    <row r="195" spans="1:10" s="45" customFormat="1" ht="57" customHeight="1">
      <c r="A195" s="45">
        <v>1</v>
      </c>
      <c r="B195" s="41" t="s">
        <v>148</v>
      </c>
      <c r="C195" s="89">
        <v>32500</v>
      </c>
      <c r="D195" s="46">
        <v>0</v>
      </c>
      <c r="E195" s="46">
        <v>12500</v>
      </c>
      <c r="F195" s="46">
        <v>20000</v>
      </c>
      <c r="G195" s="46">
        <v>0</v>
      </c>
      <c r="H195" s="46">
        <v>0</v>
      </c>
      <c r="I195" s="41" t="s">
        <v>35</v>
      </c>
      <c r="J195" s="66" t="s">
        <v>142</v>
      </c>
    </row>
    <row r="196" spans="1:10" s="45" customFormat="1" ht="37.5" customHeight="1">
      <c r="A196" s="45">
        <v>2</v>
      </c>
      <c r="B196" s="41" t="s">
        <v>11</v>
      </c>
      <c r="C196" s="89">
        <v>7450</v>
      </c>
      <c r="D196" s="46">
        <v>0</v>
      </c>
      <c r="E196" s="46">
        <v>7450</v>
      </c>
      <c r="F196" s="46">
        <v>0</v>
      </c>
      <c r="G196" s="46">
        <v>0</v>
      </c>
      <c r="H196" s="46">
        <v>0</v>
      </c>
      <c r="I196" s="41">
        <v>2012</v>
      </c>
      <c r="J196" s="66" t="s">
        <v>142</v>
      </c>
    </row>
    <row r="197" spans="1:10" s="45" customFormat="1" ht="41.25" customHeight="1">
      <c r="A197" s="45">
        <v>3</v>
      </c>
      <c r="B197" s="41" t="s">
        <v>36</v>
      </c>
      <c r="C197" s="89">
        <v>5108</v>
      </c>
      <c r="D197" s="46">
        <v>0</v>
      </c>
      <c r="E197" s="46">
        <v>5108</v>
      </c>
      <c r="F197" s="46">
        <v>0</v>
      </c>
      <c r="G197" s="46">
        <v>0</v>
      </c>
      <c r="H197" s="46">
        <v>0</v>
      </c>
      <c r="I197" s="41">
        <v>2012</v>
      </c>
      <c r="J197" s="66" t="s">
        <v>142</v>
      </c>
    </row>
    <row r="198" spans="1:10" s="45" customFormat="1" ht="36" customHeight="1">
      <c r="A198" s="45">
        <v>4</v>
      </c>
      <c r="B198" s="41" t="s">
        <v>10</v>
      </c>
      <c r="C198" s="89">
        <v>3600</v>
      </c>
      <c r="D198" s="46">
        <v>0</v>
      </c>
      <c r="E198" s="46">
        <v>3600</v>
      </c>
      <c r="F198" s="46">
        <v>0</v>
      </c>
      <c r="G198" s="46">
        <v>0</v>
      </c>
      <c r="H198" s="46">
        <v>0</v>
      </c>
      <c r="I198" s="41">
        <v>2012</v>
      </c>
      <c r="J198" s="66" t="s">
        <v>142</v>
      </c>
    </row>
    <row r="199" spans="2:10" s="45" customFormat="1" ht="24" customHeight="1" hidden="1">
      <c r="B199" s="41"/>
      <c r="C199" s="89">
        <v>0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1"/>
      <c r="J199" s="66" t="s">
        <v>142</v>
      </c>
    </row>
    <row r="200" spans="2:10" s="45" customFormat="1" ht="29.25" customHeight="1" hidden="1">
      <c r="B200" s="41"/>
      <c r="C200" s="89">
        <v>0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1"/>
      <c r="J200" s="66" t="s">
        <v>142</v>
      </c>
    </row>
    <row r="201" spans="1:10" s="45" customFormat="1" ht="39" customHeight="1">
      <c r="A201" s="45">
        <v>5</v>
      </c>
      <c r="B201" s="41" t="s">
        <v>5</v>
      </c>
      <c r="C201" s="89">
        <v>12500</v>
      </c>
      <c r="D201" s="46">
        <v>0</v>
      </c>
      <c r="E201" s="46">
        <v>2000</v>
      </c>
      <c r="F201" s="46">
        <v>3500</v>
      </c>
      <c r="G201" s="46">
        <v>3500</v>
      </c>
      <c r="H201" s="46">
        <v>3500</v>
      </c>
      <c r="I201" s="41" t="s">
        <v>39</v>
      </c>
      <c r="J201" s="66" t="s">
        <v>142</v>
      </c>
    </row>
    <row r="202" spans="1:10" s="45" customFormat="1" ht="24.75" customHeight="1">
      <c r="A202" s="45">
        <v>6</v>
      </c>
      <c r="B202" s="41" t="s">
        <v>6</v>
      </c>
      <c r="C202" s="89">
        <v>6880</v>
      </c>
      <c r="D202" s="46">
        <v>0</v>
      </c>
      <c r="E202" s="46">
        <v>680</v>
      </c>
      <c r="F202" s="46">
        <v>1200</v>
      </c>
      <c r="G202" s="46">
        <v>2500</v>
      </c>
      <c r="H202" s="46">
        <v>2500</v>
      </c>
      <c r="I202" s="41" t="s">
        <v>39</v>
      </c>
      <c r="J202" s="66" t="s">
        <v>142</v>
      </c>
    </row>
    <row r="203" spans="2:10" s="45" customFormat="1" ht="30" customHeight="1" hidden="1">
      <c r="B203" s="41"/>
      <c r="C203" s="89">
        <v>0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1"/>
      <c r="J203" s="45" t="s">
        <v>40</v>
      </c>
    </row>
    <row r="204" spans="2:10" s="45" customFormat="1" ht="27.75" customHeight="1" hidden="1">
      <c r="B204" s="41"/>
      <c r="C204" s="89">
        <v>0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1"/>
      <c r="J204" s="45" t="s">
        <v>40</v>
      </c>
    </row>
    <row r="205" spans="1:10" s="45" customFormat="1" ht="36" customHeight="1">
      <c r="A205" s="45">
        <v>7</v>
      </c>
      <c r="B205" s="41" t="s">
        <v>29</v>
      </c>
      <c r="C205" s="89">
        <v>7600</v>
      </c>
      <c r="D205" s="46">
        <v>0</v>
      </c>
      <c r="E205" s="46">
        <v>1800</v>
      </c>
      <c r="F205" s="46">
        <v>1800</v>
      </c>
      <c r="G205" s="46">
        <v>2000</v>
      </c>
      <c r="H205" s="46">
        <v>2000</v>
      </c>
      <c r="I205" s="41" t="s">
        <v>39</v>
      </c>
      <c r="J205" s="66" t="s">
        <v>142</v>
      </c>
    </row>
    <row r="206" spans="2:10" s="45" customFormat="1" ht="12.75" customHeight="1" hidden="1">
      <c r="B206" s="41"/>
      <c r="C206" s="90"/>
      <c r="D206" s="49"/>
      <c r="E206" s="49"/>
      <c r="I206" s="48"/>
      <c r="J206" s="45" t="s">
        <v>40</v>
      </c>
    </row>
    <row r="207" spans="2:10" s="45" customFormat="1" ht="12.75" customHeight="1" hidden="1">
      <c r="B207" s="41"/>
      <c r="C207" s="91"/>
      <c r="D207" s="48"/>
      <c r="E207" s="48"/>
      <c r="F207" s="24"/>
      <c r="I207" s="48"/>
      <c r="J207" s="45" t="s">
        <v>40</v>
      </c>
    </row>
    <row r="208" spans="2:10" s="45" customFormat="1" ht="15.75" hidden="1">
      <c r="B208" s="51"/>
      <c r="C208" s="92"/>
      <c r="J208" s="45" t="s">
        <v>40</v>
      </c>
    </row>
    <row r="209" spans="2:10" s="45" customFormat="1" ht="15.75" hidden="1">
      <c r="B209" s="51"/>
      <c r="C209" s="92"/>
      <c r="J209" s="45" t="s">
        <v>40</v>
      </c>
    </row>
    <row r="210" spans="1:10" s="56" customFormat="1" ht="63">
      <c r="A210" s="39">
        <v>8</v>
      </c>
      <c r="B210" s="52" t="s">
        <v>63</v>
      </c>
      <c r="C210" s="83">
        <v>2244</v>
      </c>
      <c r="D210" s="38"/>
      <c r="E210" s="53">
        <v>2244</v>
      </c>
      <c r="F210" s="38"/>
      <c r="G210" s="38"/>
      <c r="H210" s="38"/>
      <c r="I210" s="38">
        <v>2012</v>
      </c>
      <c r="J210" s="26" t="s">
        <v>57</v>
      </c>
    </row>
    <row r="211" spans="1:10" s="56" customFormat="1" ht="78.75">
      <c r="A211" s="39">
        <v>9</v>
      </c>
      <c r="B211" s="52" t="s">
        <v>64</v>
      </c>
      <c r="C211" s="83">
        <v>3130.5</v>
      </c>
      <c r="D211" s="38"/>
      <c r="E211" s="53">
        <v>3130.5</v>
      </c>
      <c r="F211" s="38"/>
      <c r="G211" s="38"/>
      <c r="H211" s="38"/>
      <c r="I211" s="38">
        <v>2012</v>
      </c>
      <c r="J211" s="26" t="s">
        <v>57</v>
      </c>
    </row>
    <row r="212" spans="1:10" s="56" customFormat="1" ht="31.5">
      <c r="A212" s="39">
        <v>10</v>
      </c>
      <c r="B212" s="52" t="s">
        <v>65</v>
      </c>
      <c r="C212" s="83">
        <v>1941.8</v>
      </c>
      <c r="D212" s="38"/>
      <c r="E212" s="38">
        <v>953.3</v>
      </c>
      <c r="F212" s="38">
        <v>988.5</v>
      </c>
      <c r="G212" s="38"/>
      <c r="H212" s="38"/>
      <c r="I212" s="38" t="s">
        <v>35</v>
      </c>
      <c r="J212" s="26" t="s">
        <v>57</v>
      </c>
    </row>
    <row r="213" spans="1:10" s="56" customFormat="1" ht="63">
      <c r="A213" s="39">
        <v>11</v>
      </c>
      <c r="B213" s="52" t="s">
        <v>66</v>
      </c>
      <c r="C213" s="83">
        <v>4362.5</v>
      </c>
      <c r="D213" s="38"/>
      <c r="E213" s="38"/>
      <c r="F213" s="38">
        <v>4362.5</v>
      </c>
      <c r="G213" s="38"/>
      <c r="H213" s="38"/>
      <c r="I213" s="38">
        <v>2013</v>
      </c>
      <c r="J213" s="26" t="s">
        <v>57</v>
      </c>
    </row>
    <row r="214" spans="1:10" s="56" customFormat="1" ht="31.5">
      <c r="A214" s="39">
        <v>12</v>
      </c>
      <c r="B214" s="52" t="s">
        <v>67</v>
      </c>
      <c r="C214" s="83">
        <v>12286.9</v>
      </c>
      <c r="D214" s="38"/>
      <c r="E214" s="38"/>
      <c r="F214" s="38">
        <v>3177.5</v>
      </c>
      <c r="G214" s="38">
        <v>4037.5</v>
      </c>
      <c r="H214" s="38">
        <v>5071.9</v>
      </c>
      <c r="I214" s="38" t="s">
        <v>41</v>
      </c>
      <c r="J214" s="26" t="s">
        <v>57</v>
      </c>
    </row>
    <row r="215" spans="1:10" s="56" customFormat="1" ht="47.25">
      <c r="A215" s="39">
        <v>13</v>
      </c>
      <c r="B215" s="52" t="s">
        <v>68</v>
      </c>
      <c r="C215" s="83">
        <v>625</v>
      </c>
      <c r="D215" s="38"/>
      <c r="E215" s="53"/>
      <c r="F215" s="38"/>
      <c r="G215" s="53">
        <v>625</v>
      </c>
      <c r="H215" s="38"/>
      <c r="I215" s="38">
        <v>2014</v>
      </c>
      <c r="J215" s="26"/>
    </row>
    <row r="216" spans="1:9" s="45" customFormat="1" ht="21.75" customHeight="1">
      <c r="A216" s="142" t="s">
        <v>69</v>
      </c>
      <c r="B216" s="142"/>
      <c r="C216" s="89">
        <f aca="true" t="shared" si="17" ref="C216:H216">SUM(C195:C215)</f>
        <v>100228.7</v>
      </c>
      <c r="D216" s="46">
        <f t="shared" si="17"/>
        <v>0</v>
      </c>
      <c r="E216" s="46">
        <f t="shared" si="17"/>
        <v>39465.8</v>
      </c>
      <c r="F216" s="46">
        <f t="shared" si="17"/>
        <v>35028.5</v>
      </c>
      <c r="G216" s="46">
        <f t="shared" si="17"/>
        <v>12662.5</v>
      </c>
      <c r="H216" s="46">
        <f t="shared" si="17"/>
        <v>13071.9</v>
      </c>
      <c r="I216" s="41"/>
    </row>
    <row r="217" spans="1:3" s="45" customFormat="1" ht="19.5" customHeight="1">
      <c r="A217" s="142" t="s">
        <v>81</v>
      </c>
      <c r="B217" s="142"/>
      <c r="C217" s="92"/>
    </row>
    <row r="218" spans="1:10" s="56" customFormat="1" ht="63">
      <c r="A218" s="56">
        <v>1</v>
      </c>
      <c r="B218" s="52" t="s">
        <v>108</v>
      </c>
      <c r="C218" s="93">
        <f aca="true" t="shared" si="18" ref="C218:C245">D218+E218+F218+G218+H218</f>
        <v>24237.29</v>
      </c>
      <c r="D218" s="35">
        <v>4237.29</v>
      </c>
      <c r="E218" s="35">
        <v>5000</v>
      </c>
      <c r="F218" s="35">
        <v>5000</v>
      </c>
      <c r="G218" s="35">
        <v>5000</v>
      </c>
      <c r="H218" s="35">
        <v>5000</v>
      </c>
      <c r="I218" s="30" t="s">
        <v>50</v>
      </c>
      <c r="J218" s="28" t="s">
        <v>149</v>
      </c>
    </row>
    <row r="219" spans="1:10" s="39" customFormat="1" ht="84" customHeight="1">
      <c r="A219" s="143">
        <v>2</v>
      </c>
      <c r="B219" s="52" t="s">
        <v>94</v>
      </c>
      <c r="C219" s="93">
        <f t="shared" si="18"/>
        <v>33554.76</v>
      </c>
      <c r="D219" s="35">
        <f>SUM(D220:D224)</f>
        <v>6635.6</v>
      </c>
      <c r="E219" s="35">
        <f>SUM(E220:E224)</f>
        <v>8919.16</v>
      </c>
      <c r="F219" s="35">
        <f>SUM(F220:F224)</f>
        <v>6000</v>
      </c>
      <c r="G219" s="35">
        <f>SUM(G220:G224)</f>
        <v>6000</v>
      </c>
      <c r="H219" s="35">
        <f>SUM(H220:H224)</f>
        <v>6000</v>
      </c>
      <c r="I219" s="39" t="s">
        <v>50</v>
      </c>
      <c r="J219" s="28" t="s">
        <v>149</v>
      </c>
    </row>
    <row r="220" spans="1:10" s="56" customFormat="1" ht="63">
      <c r="A220" s="143"/>
      <c r="B220" s="58" t="s">
        <v>95</v>
      </c>
      <c r="C220" s="93">
        <f t="shared" si="18"/>
        <v>6635.6</v>
      </c>
      <c r="D220" s="35">
        <v>6635.6</v>
      </c>
      <c r="E220" s="34"/>
      <c r="F220" s="34"/>
      <c r="G220" s="35"/>
      <c r="H220" s="34"/>
      <c r="I220" s="30"/>
      <c r="J220" s="28" t="s">
        <v>149</v>
      </c>
    </row>
    <row r="221" spans="2:10" s="56" customFormat="1" ht="110.25">
      <c r="B221" s="41" t="s">
        <v>96</v>
      </c>
      <c r="C221" s="93">
        <f t="shared" si="18"/>
        <v>8919.16</v>
      </c>
      <c r="D221" s="34"/>
      <c r="E221" s="35">
        <f>7097.73+1821.43</f>
        <v>8919.16</v>
      </c>
      <c r="F221" s="34"/>
      <c r="G221" s="35"/>
      <c r="H221" s="34"/>
      <c r="I221" s="30"/>
      <c r="J221" s="28" t="s">
        <v>149</v>
      </c>
    </row>
    <row r="222" spans="2:10" s="56" customFormat="1" ht="31.5">
      <c r="B222" s="58" t="s">
        <v>97</v>
      </c>
      <c r="C222" s="93">
        <f t="shared" si="18"/>
        <v>6000</v>
      </c>
      <c r="D222" s="34"/>
      <c r="E222" s="34"/>
      <c r="F222" s="35">
        <v>6000</v>
      </c>
      <c r="G222" s="34"/>
      <c r="H222" s="34"/>
      <c r="I222" s="30"/>
      <c r="J222" s="28" t="s">
        <v>149</v>
      </c>
    </row>
    <row r="223" spans="2:10" s="56" customFormat="1" ht="37.5" customHeight="1">
      <c r="B223" s="41" t="s">
        <v>98</v>
      </c>
      <c r="C223" s="93">
        <f t="shared" si="18"/>
        <v>6000</v>
      </c>
      <c r="D223" s="34"/>
      <c r="E223" s="34"/>
      <c r="F223" s="34"/>
      <c r="G223" s="35">
        <v>6000</v>
      </c>
      <c r="H223" s="35"/>
      <c r="I223" s="30"/>
      <c r="J223" s="28" t="s">
        <v>149</v>
      </c>
    </row>
    <row r="224" spans="2:10" s="56" customFormat="1" ht="31.5" customHeight="1">
      <c r="B224" s="41" t="s">
        <v>99</v>
      </c>
      <c r="C224" s="93">
        <f t="shared" si="18"/>
        <v>6000</v>
      </c>
      <c r="D224" s="35"/>
      <c r="E224" s="35"/>
      <c r="F224" s="35"/>
      <c r="G224" s="35"/>
      <c r="H224" s="35">
        <v>6000</v>
      </c>
      <c r="I224" s="30"/>
      <c r="J224" s="28" t="s">
        <v>149</v>
      </c>
    </row>
    <row r="225" spans="2:10" s="56" customFormat="1" ht="43.5" customHeight="1">
      <c r="B225" s="41" t="s">
        <v>100</v>
      </c>
      <c r="C225" s="93">
        <f t="shared" si="18"/>
        <v>30251.440000000002</v>
      </c>
      <c r="D225" s="35">
        <f>SUM(D226:D229)</f>
        <v>10601.03</v>
      </c>
      <c r="E225" s="35">
        <f>SUM(E226:E229)</f>
        <v>1141.91</v>
      </c>
      <c r="F225" s="35">
        <f>SUM(F226:F229)</f>
        <v>0</v>
      </c>
      <c r="G225" s="35">
        <f>SUM(G226:G229)</f>
        <v>6508.5</v>
      </c>
      <c r="H225" s="35">
        <f>SUM(H226:H229)</f>
        <v>12000</v>
      </c>
      <c r="I225" s="30" t="s">
        <v>50</v>
      </c>
      <c r="J225" s="28" t="s">
        <v>149</v>
      </c>
    </row>
    <row r="226" spans="2:10" s="56" customFormat="1" ht="57" customHeight="1">
      <c r="B226" s="58" t="s">
        <v>101</v>
      </c>
      <c r="C226" s="93">
        <f t="shared" si="18"/>
        <v>10601.03</v>
      </c>
      <c r="D226" s="35">
        <v>10601.03</v>
      </c>
      <c r="E226" s="34"/>
      <c r="F226" s="34"/>
      <c r="G226" s="34"/>
      <c r="H226" s="34"/>
      <c r="I226" s="25"/>
      <c r="J226" s="28" t="s">
        <v>149</v>
      </c>
    </row>
    <row r="227" spans="2:10" s="56" customFormat="1" ht="77.25" customHeight="1">
      <c r="B227" s="58" t="s">
        <v>102</v>
      </c>
      <c r="C227" s="93">
        <f t="shared" si="18"/>
        <v>1141.91</v>
      </c>
      <c r="D227" s="34"/>
      <c r="E227" s="35">
        <v>1141.91</v>
      </c>
      <c r="F227" s="34"/>
      <c r="G227" s="34"/>
      <c r="H227" s="34"/>
      <c r="I227" s="25"/>
      <c r="J227" s="28" t="s">
        <v>149</v>
      </c>
    </row>
    <row r="228" spans="2:10" s="56" customFormat="1" ht="131.25" customHeight="1">
      <c r="B228" s="41" t="s">
        <v>103</v>
      </c>
      <c r="C228" s="93">
        <f t="shared" si="18"/>
        <v>6508.5</v>
      </c>
      <c r="D228" s="35"/>
      <c r="E228" s="35"/>
      <c r="F228" s="35"/>
      <c r="G228" s="35">
        <v>6508.5</v>
      </c>
      <c r="H228" s="35"/>
      <c r="I228" s="26"/>
      <c r="J228" s="28" t="s">
        <v>149</v>
      </c>
    </row>
    <row r="229" spans="2:10" s="56" customFormat="1" ht="31.5">
      <c r="B229" s="41" t="s">
        <v>104</v>
      </c>
      <c r="C229" s="93">
        <f t="shared" si="18"/>
        <v>12000</v>
      </c>
      <c r="D229" s="35"/>
      <c r="E229" s="35"/>
      <c r="F229" s="35"/>
      <c r="G229" s="35"/>
      <c r="H229" s="35">
        <v>12000</v>
      </c>
      <c r="I229" s="26"/>
      <c r="J229" s="28" t="s">
        <v>149</v>
      </c>
    </row>
    <row r="230" spans="1:10" s="56" customFormat="1" ht="47.25">
      <c r="A230" s="56">
        <v>4</v>
      </c>
      <c r="B230" s="41" t="s">
        <v>70</v>
      </c>
      <c r="C230" s="93">
        <f t="shared" si="18"/>
        <v>84994.90000000001</v>
      </c>
      <c r="D230" s="40">
        <f>SUM(D231:D244)</f>
        <v>8474.58</v>
      </c>
      <c r="E230" s="40">
        <f>SUM(E231:E244)</f>
        <v>16380.29</v>
      </c>
      <c r="F230" s="40">
        <f>SUM(F231:F244)</f>
        <v>21000.12</v>
      </c>
      <c r="G230" s="40">
        <f>SUM(G231:G244)</f>
        <v>17639.91</v>
      </c>
      <c r="H230" s="40">
        <f>SUM(H231:H244)</f>
        <v>21500</v>
      </c>
      <c r="I230" s="26" t="s">
        <v>50</v>
      </c>
      <c r="J230" s="28" t="s">
        <v>149</v>
      </c>
    </row>
    <row r="231" spans="2:10" s="56" customFormat="1" ht="78.75" customHeight="1">
      <c r="B231" s="41" t="s">
        <v>105</v>
      </c>
      <c r="C231" s="93">
        <f t="shared" si="18"/>
        <v>8474.58</v>
      </c>
      <c r="D231" s="35">
        <v>8474.58</v>
      </c>
      <c r="E231" s="35"/>
      <c r="F231" s="35"/>
      <c r="G231" s="35"/>
      <c r="H231" s="35"/>
      <c r="I231" s="26"/>
      <c r="J231" s="28" t="s">
        <v>149</v>
      </c>
    </row>
    <row r="232" spans="1:10" s="56" customFormat="1" ht="78.75">
      <c r="A232" s="144"/>
      <c r="B232" s="41" t="s">
        <v>106</v>
      </c>
      <c r="C232" s="93">
        <f t="shared" si="18"/>
        <v>10943.92</v>
      </c>
      <c r="D232" s="35"/>
      <c r="E232" s="35">
        <v>10943.92</v>
      </c>
      <c r="F232" s="35"/>
      <c r="G232" s="35"/>
      <c r="H232" s="35"/>
      <c r="I232" s="26"/>
      <c r="J232" s="28" t="s">
        <v>149</v>
      </c>
    </row>
    <row r="233" spans="1:10" s="56" customFormat="1" ht="106.5" customHeight="1">
      <c r="A233" s="144"/>
      <c r="B233" s="41" t="s">
        <v>71</v>
      </c>
      <c r="C233" s="93">
        <f t="shared" si="18"/>
        <v>3636.85</v>
      </c>
      <c r="D233" s="35"/>
      <c r="E233" s="35">
        <v>3636.85</v>
      </c>
      <c r="F233" s="35"/>
      <c r="G233" s="35"/>
      <c r="H233" s="35"/>
      <c r="I233" s="26"/>
      <c r="J233" s="28" t="s">
        <v>149</v>
      </c>
    </row>
    <row r="234" spans="1:10" s="56" customFormat="1" ht="204.75">
      <c r="A234" s="144"/>
      <c r="B234" s="41" t="s">
        <v>72</v>
      </c>
      <c r="C234" s="93">
        <f t="shared" si="18"/>
        <v>1799.52</v>
      </c>
      <c r="D234" s="35"/>
      <c r="E234" s="35">
        <v>1799.52</v>
      </c>
      <c r="F234" s="35"/>
      <c r="G234" s="35"/>
      <c r="H234" s="35"/>
      <c r="I234" s="26"/>
      <c r="J234" s="28" t="s">
        <v>149</v>
      </c>
    </row>
    <row r="235" spans="1:10" s="56" customFormat="1" ht="63">
      <c r="A235" s="144"/>
      <c r="B235" s="41" t="s">
        <v>145</v>
      </c>
      <c r="C235" s="93">
        <f t="shared" si="18"/>
        <v>14491.62</v>
      </c>
      <c r="D235" s="35"/>
      <c r="E235" s="35"/>
      <c r="F235" s="35">
        <v>14491.62</v>
      </c>
      <c r="G235" s="35"/>
      <c r="H235" s="35"/>
      <c r="I235" s="26"/>
      <c r="J235" s="28" t="s">
        <v>149</v>
      </c>
    </row>
    <row r="236" spans="1:10" s="56" customFormat="1" ht="126" customHeight="1">
      <c r="A236" s="144"/>
      <c r="B236" s="41" t="s">
        <v>73</v>
      </c>
      <c r="C236" s="93">
        <f t="shared" si="18"/>
        <v>3254.2</v>
      </c>
      <c r="D236" s="35"/>
      <c r="E236" s="35"/>
      <c r="F236" s="35">
        <v>3254.2</v>
      </c>
      <c r="G236" s="35"/>
      <c r="H236" s="35"/>
      <c r="I236" s="26"/>
      <c r="J236" s="28" t="s">
        <v>149</v>
      </c>
    </row>
    <row r="237" spans="1:10" s="56" customFormat="1" ht="110.25">
      <c r="A237" s="144"/>
      <c r="B237" s="41" t="s">
        <v>74</v>
      </c>
      <c r="C237" s="93">
        <f t="shared" si="18"/>
        <v>3254.3</v>
      </c>
      <c r="D237" s="35"/>
      <c r="E237" s="35"/>
      <c r="F237" s="35">
        <v>3254.3</v>
      </c>
      <c r="G237" s="35"/>
      <c r="H237" s="35"/>
      <c r="I237" s="26"/>
      <c r="J237" s="28" t="s">
        <v>149</v>
      </c>
    </row>
    <row r="238" spans="1:10" s="56" customFormat="1" ht="47.25">
      <c r="A238" s="144"/>
      <c r="B238" s="41" t="s">
        <v>146</v>
      </c>
      <c r="C238" s="93">
        <f t="shared" si="18"/>
        <v>17639.91</v>
      </c>
      <c r="D238" s="35"/>
      <c r="E238" s="35"/>
      <c r="F238" s="35"/>
      <c r="G238" s="35">
        <v>17639.91</v>
      </c>
      <c r="H238" s="35"/>
      <c r="I238" s="26"/>
      <c r="J238" s="28" t="s">
        <v>149</v>
      </c>
    </row>
    <row r="239" spans="1:10" s="56" customFormat="1" ht="31.5">
      <c r="A239" s="144"/>
      <c r="B239" s="41" t="s">
        <v>75</v>
      </c>
      <c r="C239" s="93">
        <f t="shared" si="18"/>
        <v>0</v>
      </c>
      <c r="D239" s="35"/>
      <c r="E239" s="35"/>
      <c r="F239" s="35"/>
      <c r="G239" s="35"/>
      <c r="H239" s="35"/>
      <c r="I239" s="26"/>
      <c r="J239" s="28" t="s">
        <v>149</v>
      </c>
    </row>
    <row r="240" spans="1:10" s="56" customFormat="1" ht="31.5">
      <c r="A240" s="144"/>
      <c r="B240" s="41" t="s">
        <v>76</v>
      </c>
      <c r="C240" s="93">
        <f t="shared" si="18"/>
        <v>0</v>
      </c>
      <c r="D240" s="35"/>
      <c r="E240" s="35"/>
      <c r="F240" s="35"/>
      <c r="G240" s="35"/>
      <c r="H240" s="35"/>
      <c r="I240" s="26"/>
      <c r="J240" s="28" t="s">
        <v>149</v>
      </c>
    </row>
    <row r="241" spans="1:10" s="56" customFormat="1" ht="47.25">
      <c r="A241" s="144"/>
      <c r="B241" s="41" t="s">
        <v>147</v>
      </c>
      <c r="C241" s="93">
        <f t="shared" si="18"/>
        <v>21500</v>
      </c>
      <c r="D241" s="35"/>
      <c r="E241" s="35"/>
      <c r="F241" s="35"/>
      <c r="G241" s="35"/>
      <c r="H241" s="35">
        <v>21500</v>
      </c>
      <c r="I241" s="26"/>
      <c r="J241" s="28" t="s">
        <v>149</v>
      </c>
    </row>
    <row r="242" spans="1:10" s="56" customFormat="1" ht="31.5">
      <c r="A242" s="144"/>
      <c r="B242" s="41" t="s">
        <v>77</v>
      </c>
      <c r="C242" s="93">
        <f t="shared" si="18"/>
        <v>0</v>
      </c>
      <c r="D242" s="35"/>
      <c r="E242" s="35"/>
      <c r="F242" s="35"/>
      <c r="G242" s="35"/>
      <c r="H242" s="35"/>
      <c r="I242" s="26"/>
      <c r="J242" s="28" t="s">
        <v>149</v>
      </c>
    </row>
    <row r="243" spans="1:10" s="56" customFormat="1" ht="31.5">
      <c r="A243" s="144"/>
      <c r="B243" s="41" t="s">
        <v>78</v>
      </c>
      <c r="C243" s="93">
        <f t="shared" si="18"/>
        <v>0</v>
      </c>
      <c r="D243" s="35"/>
      <c r="E243" s="35"/>
      <c r="F243" s="35"/>
      <c r="G243" s="35"/>
      <c r="H243" s="35"/>
      <c r="I243" s="26"/>
      <c r="J243" s="28" t="s">
        <v>149</v>
      </c>
    </row>
    <row r="244" spans="1:10" s="56" customFormat="1" ht="110.25">
      <c r="A244" s="144"/>
      <c r="B244" s="41" t="s">
        <v>79</v>
      </c>
      <c r="C244" s="93">
        <f t="shared" si="18"/>
        <v>0</v>
      </c>
      <c r="D244" s="35"/>
      <c r="E244" s="35"/>
      <c r="F244" s="35"/>
      <c r="G244" s="35"/>
      <c r="H244" s="35"/>
      <c r="I244" s="26"/>
      <c r="J244" s="28" t="s">
        <v>149</v>
      </c>
    </row>
    <row r="245" spans="1:10" s="56" customFormat="1" ht="72" customHeight="1">
      <c r="A245" s="144"/>
      <c r="B245" s="41" t="s">
        <v>109</v>
      </c>
      <c r="C245" s="93">
        <f t="shared" si="18"/>
        <v>46960.69</v>
      </c>
      <c r="D245" s="35">
        <v>4237.29</v>
      </c>
      <c r="E245" s="35">
        <v>8223.4</v>
      </c>
      <c r="F245" s="56">
        <v>11500</v>
      </c>
      <c r="G245" s="56">
        <v>11500</v>
      </c>
      <c r="H245" s="35">
        <v>11500</v>
      </c>
      <c r="I245" s="26" t="s">
        <v>50</v>
      </c>
      <c r="J245" s="28" t="s">
        <v>149</v>
      </c>
    </row>
    <row r="246" spans="1:10" s="56" customFormat="1" ht="23.25" customHeight="1">
      <c r="A246" s="164" t="s">
        <v>157</v>
      </c>
      <c r="B246" s="164"/>
      <c r="C246" s="93">
        <f aca="true" t="shared" si="19" ref="C246:H246">C218+C219+C225+C230+C245</f>
        <v>219999.08000000002</v>
      </c>
      <c r="D246" s="35">
        <f t="shared" si="19"/>
        <v>34185.79</v>
      </c>
      <c r="E246" s="35">
        <f t="shared" si="19"/>
        <v>39664.76</v>
      </c>
      <c r="F246" s="35">
        <f t="shared" si="19"/>
        <v>43500.119999999995</v>
      </c>
      <c r="G246" s="35">
        <f t="shared" si="19"/>
        <v>46648.41</v>
      </c>
      <c r="H246" s="35">
        <f t="shared" si="19"/>
        <v>56000</v>
      </c>
      <c r="I246" s="26" t="s">
        <v>80</v>
      </c>
      <c r="J246" s="25"/>
    </row>
    <row r="247" spans="1:10" s="56" customFormat="1" ht="24" customHeight="1">
      <c r="A247" s="164" t="s">
        <v>158</v>
      </c>
      <c r="B247" s="164"/>
      <c r="C247" s="95">
        <f aca="true" t="shared" si="20" ref="C247:H247">C169+C191+C216+C246</f>
        <v>377635.68000000005</v>
      </c>
      <c r="D247" s="34">
        <f t="shared" si="20"/>
        <v>41386.29</v>
      </c>
      <c r="E247" s="34">
        <f t="shared" si="20"/>
        <v>85508.06</v>
      </c>
      <c r="F247" s="34">
        <f t="shared" si="20"/>
        <v>97489.12</v>
      </c>
      <c r="G247" s="34">
        <f t="shared" si="20"/>
        <v>78336.71</v>
      </c>
      <c r="H247" s="34">
        <f t="shared" si="20"/>
        <v>74915.5</v>
      </c>
      <c r="J247" s="25"/>
    </row>
    <row r="248" spans="2:3" s="45" customFormat="1" ht="15.75">
      <c r="B248" s="51"/>
      <c r="C248" s="92"/>
    </row>
    <row r="249" spans="2:10" s="45" customFormat="1" ht="15.75">
      <c r="B249" s="142"/>
      <c r="C249" s="142"/>
      <c r="D249" s="142"/>
      <c r="E249" s="142"/>
      <c r="F249" s="142"/>
      <c r="G249" s="142"/>
      <c r="H249" s="142"/>
      <c r="I249" s="142"/>
      <c r="J249" s="142"/>
    </row>
    <row r="250" spans="2:3" s="45" customFormat="1" ht="15.75">
      <c r="B250" s="51"/>
      <c r="C250" s="92"/>
    </row>
    <row r="251" spans="1:9" s="45" customFormat="1" ht="15.75">
      <c r="A251" s="142" t="s">
        <v>161</v>
      </c>
      <c r="B251" s="142"/>
      <c r="C251" s="142"/>
      <c r="D251" s="142"/>
      <c r="E251" s="142"/>
      <c r="H251" s="163" t="s">
        <v>162</v>
      </c>
      <c r="I251" s="163"/>
    </row>
    <row r="252" spans="2:3" s="45" customFormat="1" ht="15.75">
      <c r="B252" s="51"/>
      <c r="C252" s="92"/>
    </row>
    <row r="253" spans="2:3" s="45" customFormat="1" ht="15.75">
      <c r="B253" s="51" t="s">
        <v>150</v>
      </c>
      <c r="C253" s="92"/>
    </row>
    <row r="254" spans="2:3" s="45" customFormat="1" ht="15.75">
      <c r="B254" s="51"/>
      <c r="C254" s="92"/>
    </row>
    <row r="255" spans="1:9" s="45" customFormat="1" ht="34.5" customHeight="1">
      <c r="A255" s="162" t="s">
        <v>163</v>
      </c>
      <c r="B255" s="162"/>
      <c r="C255" s="162"/>
      <c r="D255" s="162"/>
      <c r="E255" s="162"/>
      <c r="H255" s="163" t="s">
        <v>164</v>
      </c>
      <c r="I255" s="163"/>
    </row>
    <row r="256" spans="2:3" s="45" customFormat="1" ht="15.75">
      <c r="B256" s="51"/>
      <c r="C256" s="92"/>
    </row>
    <row r="257" spans="1:9" s="45" customFormat="1" ht="24.75" customHeight="1">
      <c r="A257" s="162" t="s">
        <v>14</v>
      </c>
      <c r="B257" s="162"/>
      <c r="C257" s="162"/>
      <c r="D257" s="162"/>
      <c r="E257" s="162"/>
      <c r="H257" s="163" t="s">
        <v>165</v>
      </c>
      <c r="I257" s="163"/>
    </row>
    <row r="258" spans="2:3" s="45" customFormat="1" ht="15.75">
      <c r="B258" s="51"/>
      <c r="C258" s="92"/>
    </row>
    <row r="259" spans="1:9" s="45" customFormat="1" ht="24.75" customHeight="1">
      <c r="A259" s="162" t="s">
        <v>166</v>
      </c>
      <c r="B259" s="162"/>
      <c r="C259" s="162"/>
      <c r="D259" s="162"/>
      <c r="E259" s="162"/>
      <c r="H259" s="163" t="s">
        <v>167</v>
      </c>
      <c r="I259" s="163"/>
    </row>
    <row r="260" spans="2:3" s="45" customFormat="1" ht="15.75">
      <c r="B260" s="51"/>
      <c r="C260" s="92"/>
    </row>
    <row r="261" spans="1:9" s="45" customFormat="1" ht="24.75" customHeight="1">
      <c r="A261" s="162" t="s">
        <v>168</v>
      </c>
      <c r="B261" s="162"/>
      <c r="C261" s="162"/>
      <c r="D261" s="162"/>
      <c r="E261" s="162"/>
      <c r="H261" s="163" t="s">
        <v>169</v>
      </c>
      <c r="I261" s="163"/>
    </row>
    <row r="262" spans="2:3" s="45" customFormat="1" ht="15.75">
      <c r="B262" s="51"/>
      <c r="C262" s="92"/>
    </row>
    <row r="263" spans="1:9" s="45" customFormat="1" ht="24.75" customHeight="1">
      <c r="A263" s="162" t="s">
        <v>170</v>
      </c>
      <c r="B263" s="162"/>
      <c r="C263" s="162"/>
      <c r="D263" s="162"/>
      <c r="E263" s="162"/>
      <c r="H263" s="163" t="s">
        <v>171</v>
      </c>
      <c r="I263" s="163"/>
    </row>
    <row r="264" spans="2:3" s="45" customFormat="1" ht="15.75">
      <c r="B264" s="51"/>
      <c r="C264" s="92"/>
    </row>
    <row r="265" spans="1:9" s="45" customFormat="1" ht="24.75" customHeight="1">
      <c r="A265" s="162" t="s">
        <v>172</v>
      </c>
      <c r="B265" s="162"/>
      <c r="C265" s="162"/>
      <c r="D265" s="162"/>
      <c r="E265" s="162"/>
      <c r="H265" s="163" t="s">
        <v>173</v>
      </c>
      <c r="I265" s="163"/>
    </row>
    <row r="266" spans="2:3" s="45" customFormat="1" ht="15.75">
      <c r="B266" s="51"/>
      <c r="C266" s="92"/>
    </row>
    <row r="267" spans="2:3" s="45" customFormat="1" ht="15.75">
      <c r="B267" s="51"/>
      <c r="C267" s="92"/>
    </row>
    <row r="268" spans="2:3" s="45" customFormat="1" ht="15.75">
      <c r="B268" s="51"/>
      <c r="C268" s="92"/>
    </row>
    <row r="269" spans="2:3" s="45" customFormat="1" ht="15.75">
      <c r="B269" s="51"/>
      <c r="C269" s="92"/>
    </row>
    <row r="270" spans="2:3" s="45" customFormat="1" ht="15.75">
      <c r="B270" s="51"/>
      <c r="C270" s="92"/>
    </row>
    <row r="271" spans="2:3" s="45" customFormat="1" ht="15.75">
      <c r="B271" s="51"/>
      <c r="C271" s="92"/>
    </row>
    <row r="272" spans="2:3" s="45" customFormat="1" ht="15.75">
      <c r="B272" s="51"/>
      <c r="C272" s="92"/>
    </row>
    <row r="273" spans="2:3" s="45" customFormat="1" ht="15.75">
      <c r="B273" s="51"/>
      <c r="C273" s="92"/>
    </row>
    <row r="274" spans="2:3" s="45" customFormat="1" ht="15.75">
      <c r="B274" s="51"/>
      <c r="C274" s="92"/>
    </row>
    <row r="275" spans="2:3" s="45" customFormat="1" ht="15.75">
      <c r="B275" s="51"/>
      <c r="C275" s="92"/>
    </row>
    <row r="276" spans="2:3" s="45" customFormat="1" ht="15.75">
      <c r="B276" s="51"/>
      <c r="C276" s="92"/>
    </row>
    <row r="277" spans="2:3" s="45" customFormat="1" ht="15.75">
      <c r="B277" s="51"/>
      <c r="C277" s="92"/>
    </row>
    <row r="278" spans="2:3" s="45" customFormat="1" ht="15.75">
      <c r="B278" s="51"/>
      <c r="C278" s="92"/>
    </row>
    <row r="279" spans="2:3" s="45" customFormat="1" ht="15.75">
      <c r="B279" s="51"/>
      <c r="C279" s="92"/>
    </row>
    <row r="280" spans="2:3" s="45" customFormat="1" ht="15.75">
      <c r="B280" s="51"/>
      <c r="C280" s="92"/>
    </row>
    <row r="281" spans="2:3" s="45" customFormat="1" ht="15.75">
      <c r="B281" s="51"/>
      <c r="C281" s="92"/>
    </row>
    <row r="282" spans="2:3" s="45" customFormat="1" ht="15.75">
      <c r="B282" s="51"/>
      <c r="C282" s="92"/>
    </row>
    <row r="283" spans="2:3" s="45" customFormat="1" ht="15.75">
      <c r="B283" s="51"/>
      <c r="C283" s="92"/>
    </row>
    <row r="284" spans="2:3" s="45" customFormat="1" ht="15.75">
      <c r="B284" s="51"/>
      <c r="C284" s="92"/>
    </row>
    <row r="285" spans="2:3" s="45" customFormat="1" ht="15.75">
      <c r="B285" s="51"/>
      <c r="C285" s="92"/>
    </row>
    <row r="286" spans="2:3" s="45" customFormat="1" ht="15.75">
      <c r="B286" s="51"/>
      <c r="C286" s="92"/>
    </row>
    <row r="287" spans="2:3" s="45" customFormat="1" ht="15.75">
      <c r="B287" s="51"/>
      <c r="C287" s="92"/>
    </row>
    <row r="288" spans="2:3" s="45" customFormat="1" ht="15.75">
      <c r="B288" s="51"/>
      <c r="C288" s="92"/>
    </row>
    <row r="289" spans="2:3" s="45" customFormat="1" ht="15.75">
      <c r="B289" s="51"/>
      <c r="C289" s="92"/>
    </row>
    <row r="290" spans="2:3" s="45" customFormat="1" ht="15.75">
      <c r="B290" s="51"/>
      <c r="C290" s="92"/>
    </row>
    <row r="291" spans="2:3" s="45" customFormat="1" ht="15.75">
      <c r="B291" s="51"/>
      <c r="C291" s="92"/>
    </row>
    <row r="292" spans="2:3" s="45" customFormat="1" ht="15.75">
      <c r="B292" s="51"/>
      <c r="C292" s="92"/>
    </row>
    <row r="293" spans="2:3" s="45" customFormat="1" ht="15.75">
      <c r="B293" s="51"/>
      <c r="C293" s="92"/>
    </row>
    <row r="294" spans="2:3" s="45" customFormat="1" ht="15.75">
      <c r="B294" s="51"/>
      <c r="C294" s="92"/>
    </row>
    <row r="295" spans="2:3" s="45" customFormat="1" ht="15.75">
      <c r="B295" s="51"/>
      <c r="C295" s="92"/>
    </row>
    <row r="296" spans="2:3" s="45" customFormat="1" ht="15.75">
      <c r="B296" s="51"/>
      <c r="C296" s="92"/>
    </row>
    <row r="297" spans="2:3" s="45" customFormat="1" ht="15.75">
      <c r="B297" s="51"/>
      <c r="C297" s="92"/>
    </row>
    <row r="298" spans="2:3" s="45" customFormat="1" ht="15.75">
      <c r="B298" s="51"/>
      <c r="C298" s="92"/>
    </row>
    <row r="299" spans="2:3" s="45" customFormat="1" ht="15.75">
      <c r="B299" s="51"/>
      <c r="C299" s="92"/>
    </row>
    <row r="300" spans="2:3" s="45" customFormat="1" ht="15.75">
      <c r="B300" s="51"/>
      <c r="C300" s="92"/>
    </row>
    <row r="301" spans="2:3" s="45" customFormat="1" ht="15.75">
      <c r="B301" s="51"/>
      <c r="C301" s="92"/>
    </row>
    <row r="302" spans="2:3" s="45" customFormat="1" ht="15.75">
      <c r="B302" s="51"/>
      <c r="C302" s="92"/>
    </row>
    <row r="303" spans="2:3" s="45" customFormat="1" ht="15.75">
      <c r="B303" s="51"/>
      <c r="C303" s="92"/>
    </row>
    <row r="304" spans="2:3" s="45" customFormat="1" ht="15.75">
      <c r="B304" s="51"/>
      <c r="C304" s="92"/>
    </row>
    <row r="305" spans="2:3" s="45" customFormat="1" ht="15.75">
      <c r="B305" s="51"/>
      <c r="C305" s="92"/>
    </row>
    <row r="306" spans="2:3" s="45" customFormat="1" ht="15.75">
      <c r="B306" s="51"/>
      <c r="C306" s="92"/>
    </row>
    <row r="307" spans="2:3" s="45" customFormat="1" ht="15.75">
      <c r="B307" s="51"/>
      <c r="C307" s="92"/>
    </row>
    <row r="308" spans="2:3" s="45" customFormat="1" ht="15.75">
      <c r="B308" s="51"/>
      <c r="C308" s="92"/>
    </row>
    <row r="309" spans="2:3" s="45" customFormat="1" ht="15.75">
      <c r="B309" s="51"/>
      <c r="C309" s="92"/>
    </row>
    <row r="310" spans="2:3" s="45" customFormat="1" ht="15.75">
      <c r="B310" s="51"/>
      <c r="C310" s="92"/>
    </row>
    <row r="311" spans="2:3" s="45" customFormat="1" ht="15.75">
      <c r="B311" s="51"/>
      <c r="C311" s="92"/>
    </row>
    <row r="312" spans="2:3" s="45" customFormat="1" ht="15.75">
      <c r="B312" s="51"/>
      <c r="C312" s="92"/>
    </row>
    <row r="313" spans="2:3" s="45" customFormat="1" ht="15.75">
      <c r="B313" s="51"/>
      <c r="C313" s="92"/>
    </row>
    <row r="314" spans="2:3" s="45" customFormat="1" ht="15.75">
      <c r="B314" s="51"/>
      <c r="C314" s="92"/>
    </row>
    <row r="315" spans="2:3" s="45" customFormat="1" ht="15.75">
      <c r="B315" s="51"/>
      <c r="C315" s="92"/>
    </row>
    <row r="316" spans="2:3" s="45" customFormat="1" ht="15.75">
      <c r="B316" s="51"/>
      <c r="C316" s="92"/>
    </row>
    <row r="317" spans="2:3" s="45" customFormat="1" ht="15.75">
      <c r="B317" s="51"/>
      <c r="C317" s="92"/>
    </row>
    <row r="318" spans="2:3" s="45" customFormat="1" ht="15.75">
      <c r="B318" s="51"/>
      <c r="C318" s="92"/>
    </row>
    <row r="319" spans="2:3" s="45" customFormat="1" ht="15.75">
      <c r="B319" s="51"/>
      <c r="C319" s="92"/>
    </row>
    <row r="320" spans="2:3" s="45" customFormat="1" ht="15.75">
      <c r="B320" s="51"/>
      <c r="C320" s="92"/>
    </row>
    <row r="321" spans="2:3" s="45" customFormat="1" ht="15.75">
      <c r="B321" s="51"/>
      <c r="C321" s="92"/>
    </row>
    <row r="322" spans="2:3" s="45" customFormat="1" ht="15.75">
      <c r="B322" s="51"/>
      <c r="C322" s="92"/>
    </row>
    <row r="323" spans="2:3" s="45" customFormat="1" ht="15.75">
      <c r="B323" s="51"/>
      <c r="C323" s="92"/>
    </row>
    <row r="324" spans="2:3" s="45" customFormat="1" ht="15.75">
      <c r="B324" s="51"/>
      <c r="C324" s="92"/>
    </row>
    <row r="325" spans="2:3" s="45" customFormat="1" ht="15.75">
      <c r="B325" s="51"/>
      <c r="C325" s="92"/>
    </row>
    <row r="326" spans="2:3" s="45" customFormat="1" ht="15.75">
      <c r="B326" s="51"/>
      <c r="C326" s="92"/>
    </row>
    <row r="327" spans="2:3" s="45" customFormat="1" ht="15.75">
      <c r="B327" s="51"/>
      <c r="C327" s="92"/>
    </row>
    <row r="328" spans="2:3" s="45" customFormat="1" ht="15.75">
      <c r="B328" s="51"/>
      <c r="C328" s="92"/>
    </row>
    <row r="329" spans="2:3" s="45" customFormat="1" ht="15.75">
      <c r="B329" s="51"/>
      <c r="C329" s="92"/>
    </row>
    <row r="330" spans="2:3" s="45" customFormat="1" ht="15.75">
      <c r="B330" s="51"/>
      <c r="C330" s="92"/>
    </row>
    <row r="331" spans="2:3" s="45" customFormat="1" ht="15.75">
      <c r="B331" s="51"/>
      <c r="C331" s="92"/>
    </row>
    <row r="332" spans="2:3" s="45" customFormat="1" ht="15.75">
      <c r="B332" s="51"/>
      <c r="C332" s="92"/>
    </row>
    <row r="333" spans="2:3" s="45" customFormat="1" ht="15.75">
      <c r="B333" s="51"/>
      <c r="C333" s="92"/>
    </row>
    <row r="334" spans="2:3" s="45" customFormat="1" ht="15.75">
      <c r="B334" s="51"/>
      <c r="C334" s="92"/>
    </row>
    <row r="335" spans="2:3" s="45" customFormat="1" ht="15.75">
      <c r="B335" s="51"/>
      <c r="C335" s="92"/>
    </row>
    <row r="336" spans="2:3" s="45" customFormat="1" ht="15.75">
      <c r="B336" s="51"/>
      <c r="C336" s="92"/>
    </row>
    <row r="337" spans="2:3" s="45" customFormat="1" ht="15.75">
      <c r="B337" s="51"/>
      <c r="C337" s="92"/>
    </row>
    <row r="338" spans="2:3" s="45" customFormat="1" ht="15.75">
      <c r="B338" s="51"/>
      <c r="C338" s="92"/>
    </row>
    <row r="339" spans="2:3" s="45" customFormat="1" ht="15.75">
      <c r="B339" s="51"/>
      <c r="C339" s="92"/>
    </row>
    <row r="340" spans="2:3" s="45" customFormat="1" ht="15.75">
      <c r="B340" s="51"/>
      <c r="C340" s="92"/>
    </row>
    <row r="341" spans="2:3" s="45" customFormat="1" ht="15.75">
      <c r="B341" s="51"/>
      <c r="C341" s="92"/>
    </row>
    <row r="342" spans="2:3" s="45" customFormat="1" ht="15.75">
      <c r="B342" s="51"/>
      <c r="C342" s="92"/>
    </row>
    <row r="343" spans="2:3" s="45" customFormat="1" ht="15.75">
      <c r="B343" s="51"/>
      <c r="C343" s="92"/>
    </row>
    <row r="344" spans="2:3" s="45" customFormat="1" ht="15.75">
      <c r="B344" s="51"/>
      <c r="C344" s="92"/>
    </row>
    <row r="345" spans="2:3" s="45" customFormat="1" ht="15.75">
      <c r="B345" s="51"/>
      <c r="C345" s="92"/>
    </row>
    <row r="346" spans="2:3" s="45" customFormat="1" ht="15.75">
      <c r="B346" s="51"/>
      <c r="C346" s="92"/>
    </row>
    <row r="347" spans="2:3" s="45" customFormat="1" ht="15.75">
      <c r="B347" s="51"/>
      <c r="C347" s="92"/>
    </row>
    <row r="348" spans="2:3" s="45" customFormat="1" ht="15.75">
      <c r="B348" s="51"/>
      <c r="C348" s="92"/>
    </row>
    <row r="349" spans="2:3" s="45" customFormat="1" ht="15.75">
      <c r="B349" s="51"/>
      <c r="C349" s="92"/>
    </row>
    <row r="350" spans="2:3" s="45" customFormat="1" ht="15.75">
      <c r="B350" s="51"/>
      <c r="C350" s="92"/>
    </row>
    <row r="351" spans="2:3" s="45" customFormat="1" ht="15.75">
      <c r="B351" s="51"/>
      <c r="C351" s="92"/>
    </row>
    <row r="352" spans="2:3" s="45" customFormat="1" ht="15.75">
      <c r="B352" s="51"/>
      <c r="C352" s="92"/>
    </row>
    <row r="353" spans="2:3" s="45" customFormat="1" ht="15.75">
      <c r="B353" s="51"/>
      <c r="C353" s="92"/>
    </row>
    <row r="354" spans="2:3" s="45" customFormat="1" ht="15.75">
      <c r="B354" s="51"/>
      <c r="C354" s="92"/>
    </row>
    <row r="355" spans="2:3" s="45" customFormat="1" ht="15.75">
      <c r="B355" s="51"/>
      <c r="C355" s="92"/>
    </row>
    <row r="356" spans="2:3" s="45" customFormat="1" ht="15.75">
      <c r="B356" s="51"/>
      <c r="C356" s="92"/>
    </row>
    <row r="357" spans="2:3" s="45" customFormat="1" ht="15.75">
      <c r="B357" s="51"/>
      <c r="C357" s="92"/>
    </row>
    <row r="358" spans="2:3" s="45" customFormat="1" ht="15.75">
      <c r="B358" s="51"/>
      <c r="C358" s="92"/>
    </row>
    <row r="359" spans="2:3" s="45" customFormat="1" ht="15.75">
      <c r="B359" s="51"/>
      <c r="C359" s="92"/>
    </row>
    <row r="360" spans="2:3" s="45" customFormat="1" ht="15.75">
      <c r="B360" s="51"/>
      <c r="C360" s="92"/>
    </row>
    <row r="361" spans="2:3" s="45" customFormat="1" ht="15.75">
      <c r="B361" s="51"/>
      <c r="C361" s="92"/>
    </row>
    <row r="362" spans="2:3" s="45" customFormat="1" ht="15.75">
      <c r="B362" s="51"/>
      <c r="C362" s="92"/>
    </row>
    <row r="363" spans="2:3" s="45" customFormat="1" ht="15.75">
      <c r="B363" s="51"/>
      <c r="C363" s="92"/>
    </row>
    <row r="364" spans="2:3" s="45" customFormat="1" ht="15.75">
      <c r="B364" s="51"/>
      <c r="C364" s="92"/>
    </row>
    <row r="365" spans="2:3" s="45" customFormat="1" ht="15.75">
      <c r="B365" s="51"/>
      <c r="C365" s="92"/>
    </row>
    <row r="366" spans="2:3" s="45" customFormat="1" ht="15.75">
      <c r="B366" s="51"/>
      <c r="C366" s="92"/>
    </row>
    <row r="367" spans="2:3" s="45" customFormat="1" ht="15.75">
      <c r="B367" s="51"/>
      <c r="C367" s="92"/>
    </row>
    <row r="368" spans="2:3" s="45" customFormat="1" ht="15.75">
      <c r="B368" s="51"/>
      <c r="C368" s="92"/>
    </row>
    <row r="369" spans="2:3" s="45" customFormat="1" ht="15.75">
      <c r="B369" s="51"/>
      <c r="C369" s="92"/>
    </row>
    <row r="370" spans="2:3" s="45" customFormat="1" ht="15.75">
      <c r="B370" s="51"/>
      <c r="C370" s="92"/>
    </row>
    <row r="371" spans="2:3" s="45" customFormat="1" ht="15.75">
      <c r="B371" s="51"/>
      <c r="C371" s="92"/>
    </row>
  </sheetData>
  <sheetProtection/>
  <mergeCells count="110">
    <mergeCell ref="C46:C47"/>
    <mergeCell ref="J3:J5"/>
    <mergeCell ref="A7:B7"/>
    <mergeCell ref="B17:B18"/>
    <mergeCell ref="A36:B36"/>
    <mergeCell ref="A46:A47"/>
    <mergeCell ref="B46:B47"/>
    <mergeCell ref="D46:D47"/>
    <mergeCell ref="E46:E47"/>
    <mergeCell ref="F46:F47"/>
    <mergeCell ref="G46:G47"/>
    <mergeCell ref="H46:H47"/>
    <mergeCell ref="I46:I47"/>
    <mergeCell ref="J46:J47"/>
    <mergeCell ref="A2:J2"/>
    <mergeCell ref="A3:A5"/>
    <mergeCell ref="B3:B5"/>
    <mergeCell ref="C3:H3"/>
    <mergeCell ref="I3:I5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A52:A54"/>
    <mergeCell ref="A55:A58"/>
    <mergeCell ref="B60:B61"/>
    <mergeCell ref="A64:B64"/>
    <mergeCell ref="A68:B68"/>
    <mergeCell ref="A103:B103"/>
    <mergeCell ref="A107:B107"/>
    <mergeCell ref="A141:B141"/>
    <mergeCell ref="A144:B144"/>
    <mergeCell ref="A148:B148"/>
    <mergeCell ref="C172:C173"/>
    <mergeCell ref="D172:D173"/>
    <mergeCell ref="A153:J153"/>
    <mergeCell ref="A154:B154"/>
    <mergeCell ref="A169:B169"/>
    <mergeCell ref="A170:B170"/>
    <mergeCell ref="E172:E173"/>
    <mergeCell ref="F172:F173"/>
    <mergeCell ref="A174:A175"/>
    <mergeCell ref="B174:B175"/>
    <mergeCell ref="C174:C175"/>
    <mergeCell ref="D174:D175"/>
    <mergeCell ref="E174:E175"/>
    <mergeCell ref="F174:F175"/>
    <mergeCell ref="A172:A173"/>
    <mergeCell ref="B172:B173"/>
    <mergeCell ref="I172:I173"/>
    <mergeCell ref="J172:J173"/>
    <mergeCell ref="G174:G175"/>
    <mergeCell ref="H174:H175"/>
    <mergeCell ref="G172:G173"/>
    <mergeCell ref="H172:H173"/>
    <mergeCell ref="I174:I175"/>
    <mergeCell ref="J174:J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A178:A180"/>
    <mergeCell ref="A181:A184"/>
    <mergeCell ref="B186:B187"/>
    <mergeCell ref="A191:B191"/>
    <mergeCell ref="A192:B192"/>
    <mergeCell ref="A216:B216"/>
    <mergeCell ref="A217:B217"/>
    <mergeCell ref="A219:A220"/>
    <mergeCell ref="A232:A236"/>
    <mergeCell ref="A237:A245"/>
    <mergeCell ref="A246:B246"/>
    <mergeCell ref="A247:B247"/>
    <mergeCell ref="B249:J249"/>
    <mergeCell ref="A251:E251"/>
    <mergeCell ref="H251:I251"/>
    <mergeCell ref="A255:E255"/>
    <mergeCell ref="H255:I255"/>
    <mergeCell ref="A257:E257"/>
    <mergeCell ref="H257:I257"/>
    <mergeCell ref="A259:E259"/>
    <mergeCell ref="H259:I259"/>
    <mergeCell ref="A261:E261"/>
    <mergeCell ref="H261:I261"/>
    <mergeCell ref="A263:E263"/>
    <mergeCell ref="H263:I263"/>
    <mergeCell ref="A265:E265"/>
    <mergeCell ref="H265:I26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2:J357"/>
  <sheetViews>
    <sheetView tabSelected="1" zoomScale="84" zoomScaleNormal="84" zoomScalePageLayoutView="0" workbookViewId="0" topLeftCell="A2">
      <selection activeCell="H247" sqref="H247:I247"/>
    </sheetView>
  </sheetViews>
  <sheetFormatPr defaultColWidth="9.00390625" defaultRowHeight="12.75"/>
  <cols>
    <col min="1" max="1" width="5.625" style="37" customWidth="1"/>
    <col min="2" max="2" width="27.25390625" style="62" customWidth="1"/>
    <col min="3" max="3" width="13.375" style="37" customWidth="1"/>
    <col min="4" max="4" width="12.875" style="37" customWidth="1"/>
    <col min="5" max="5" width="14.125" style="37" customWidth="1"/>
    <col min="6" max="6" width="13.00390625" style="37" customWidth="1"/>
    <col min="7" max="7" width="13.25390625" style="37" customWidth="1"/>
    <col min="8" max="8" width="13.125" style="37" customWidth="1"/>
    <col min="9" max="9" width="12.00390625" style="37" customWidth="1"/>
    <col min="10" max="10" width="19.375" style="37" customWidth="1"/>
    <col min="11" max="16384" width="9.125" style="37" customWidth="1"/>
  </cols>
  <sheetData>
    <row r="1" ht="12" customHeight="1" hidden="1"/>
    <row r="2" spans="1:10" ht="30" customHeight="1">
      <c r="A2" s="165" t="s">
        <v>143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4.25" customHeight="1">
      <c r="A3" s="151" t="s">
        <v>89</v>
      </c>
      <c r="B3" s="151" t="s">
        <v>0</v>
      </c>
      <c r="C3" s="172" t="s">
        <v>152</v>
      </c>
      <c r="D3" s="173"/>
      <c r="E3" s="173"/>
      <c r="F3" s="173"/>
      <c r="G3" s="173"/>
      <c r="H3" s="174"/>
      <c r="I3" s="151" t="s">
        <v>34</v>
      </c>
      <c r="J3" s="151" t="s">
        <v>151</v>
      </c>
    </row>
    <row r="4" spans="1:10" s="43" customFormat="1" ht="19.5" customHeight="1">
      <c r="A4" s="152"/>
      <c r="B4" s="152"/>
      <c r="C4" s="24" t="s">
        <v>4</v>
      </c>
      <c r="D4" s="24">
        <v>2011</v>
      </c>
      <c r="E4" s="24">
        <v>2012</v>
      </c>
      <c r="F4" s="24">
        <v>2013</v>
      </c>
      <c r="G4" s="24">
        <v>2014</v>
      </c>
      <c r="H4" s="24">
        <v>2015</v>
      </c>
      <c r="I4" s="152"/>
      <c r="J4" s="152"/>
    </row>
    <row r="5" spans="1:10" s="43" customFormat="1" ht="39" customHeight="1">
      <c r="A5" s="153"/>
      <c r="B5" s="153"/>
      <c r="C5" s="24" t="s">
        <v>37</v>
      </c>
      <c r="D5" s="24" t="s">
        <v>37</v>
      </c>
      <c r="E5" s="24" t="s">
        <v>37</v>
      </c>
      <c r="F5" s="24" t="s">
        <v>37</v>
      </c>
      <c r="G5" s="24" t="s">
        <v>37</v>
      </c>
      <c r="H5" s="24" t="s">
        <v>37</v>
      </c>
      <c r="I5" s="153"/>
      <c r="J5" s="153"/>
    </row>
    <row r="6" spans="1:10" s="43" customFormat="1" ht="17.25" customHeight="1">
      <c r="A6" s="24">
        <v>1</v>
      </c>
      <c r="B6" s="41">
        <v>2</v>
      </c>
      <c r="C6" s="24">
        <v>4</v>
      </c>
      <c r="D6" s="24">
        <v>5</v>
      </c>
      <c r="E6" s="24">
        <v>6</v>
      </c>
      <c r="F6" s="24">
        <v>7</v>
      </c>
      <c r="G6" s="24">
        <v>8</v>
      </c>
      <c r="H6" s="24">
        <v>9</v>
      </c>
      <c r="I6" s="24">
        <v>10</v>
      </c>
      <c r="J6" s="66">
        <v>11</v>
      </c>
    </row>
    <row r="7" spans="1:10" s="43" customFormat="1" ht="17.25" customHeight="1">
      <c r="A7" s="166" t="s">
        <v>153</v>
      </c>
      <c r="B7" s="167"/>
      <c r="C7" s="24"/>
      <c r="D7" s="24"/>
      <c r="E7" s="24"/>
      <c r="F7" s="24"/>
      <c r="G7" s="24"/>
      <c r="H7" s="24"/>
      <c r="I7" s="24"/>
      <c r="J7" s="66"/>
    </row>
    <row r="8" spans="1:10" s="29" customFormat="1" ht="105.75" customHeight="1">
      <c r="A8" s="25">
        <v>1</v>
      </c>
      <c r="B8" s="52" t="s">
        <v>175</v>
      </c>
      <c r="C8" s="31">
        <v>5625</v>
      </c>
      <c r="D8" s="28"/>
      <c r="E8" s="28"/>
      <c r="F8" s="26">
        <v>1875</v>
      </c>
      <c r="G8" s="26">
        <v>1875</v>
      </c>
      <c r="H8" s="26">
        <v>1875</v>
      </c>
      <c r="I8" s="26" t="s">
        <v>41</v>
      </c>
      <c r="J8" s="25" t="s">
        <v>124</v>
      </c>
    </row>
    <row r="9" spans="1:10" s="29" customFormat="1" ht="69" customHeight="1">
      <c r="A9" s="25">
        <v>2</v>
      </c>
      <c r="B9" s="41" t="s">
        <v>42</v>
      </c>
      <c r="C9" s="27">
        <v>2250</v>
      </c>
      <c r="D9" s="25"/>
      <c r="E9" s="25"/>
      <c r="F9" s="26">
        <v>2250</v>
      </c>
      <c r="G9" s="25"/>
      <c r="H9" s="25"/>
      <c r="I9" s="30">
        <v>2013</v>
      </c>
      <c r="J9" s="25" t="s">
        <v>124</v>
      </c>
    </row>
    <row r="10" spans="1:10" s="29" customFormat="1" ht="92.25" customHeight="1">
      <c r="A10" s="25">
        <v>3</v>
      </c>
      <c r="B10" s="58" t="s">
        <v>43</v>
      </c>
      <c r="C10" s="27">
        <v>875</v>
      </c>
      <c r="D10" s="25"/>
      <c r="E10" s="25"/>
      <c r="F10" s="26">
        <v>875</v>
      </c>
      <c r="G10" s="25"/>
      <c r="H10" s="25"/>
      <c r="I10" s="30">
        <v>2013</v>
      </c>
      <c r="J10" s="25" t="s">
        <v>124</v>
      </c>
    </row>
    <row r="11" spans="1:10" s="29" customFormat="1" ht="47.25">
      <c r="A11" s="25">
        <v>4</v>
      </c>
      <c r="B11" s="52" t="s">
        <v>44</v>
      </c>
      <c r="C11" s="27">
        <v>1437.5</v>
      </c>
      <c r="D11" s="25"/>
      <c r="E11" s="25"/>
      <c r="F11" s="26">
        <v>1437.5</v>
      </c>
      <c r="G11" s="25"/>
      <c r="H11" s="25"/>
      <c r="I11" s="30">
        <v>2013</v>
      </c>
      <c r="J11" s="25" t="s">
        <v>124</v>
      </c>
    </row>
    <row r="12" spans="1:10" s="29" customFormat="1" ht="47.25">
      <c r="A12" s="25">
        <v>5</v>
      </c>
      <c r="B12" s="52" t="s">
        <v>45</v>
      </c>
      <c r="C12" s="27">
        <v>11613</v>
      </c>
      <c r="D12" s="25"/>
      <c r="E12" s="25"/>
      <c r="F12" s="25"/>
      <c r="G12" s="26">
        <v>4375</v>
      </c>
      <c r="H12" s="26">
        <v>7238</v>
      </c>
      <c r="I12" s="30" t="s">
        <v>46</v>
      </c>
      <c r="J12" s="25" t="s">
        <v>124</v>
      </c>
    </row>
    <row r="13" spans="1:10" s="29" customFormat="1" ht="47.25">
      <c r="A13" s="25">
        <v>6</v>
      </c>
      <c r="B13" s="41" t="s">
        <v>47</v>
      </c>
      <c r="C13" s="27">
        <v>3125</v>
      </c>
      <c r="D13" s="25"/>
      <c r="E13" s="25"/>
      <c r="F13" s="25"/>
      <c r="G13" s="26">
        <v>3125</v>
      </c>
      <c r="H13" s="25"/>
      <c r="I13" s="30">
        <v>2014</v>
      </c>
      <c r="J13" s="25" t="s">
        <v>124</v>
      </c>
    </row>
    <row r="14" spans="1:10" s="29" customFormat="1" ht="96" customHeight="1">
      <c r="A14" s="25">
        <v>7</v>
      </c>
      <c r="B14" s="58" t="s">
        <v>48</v>
      </c>
      <c r="C14" s="27">
        <v>1500</v>
      </c>
      <c r="D14" s="25"/>
      <c r="E14" s="25"/>
      <c r="F14" s="25"/>
      <c r="G14" s="26">
        <v>1500</v>
      </c>
      <c r="H14" s="25"/>
      <c r="I14" s="30">
        <v>2014</v>
      </c>
      <c r="J14" s="25" t="s">
        <v>124</v>
      </c>
    </row>
    <row r="15" spans="1:10" s="29" customFormat="1" ht="39" customHeight="1" hidden="1">
      <c r="A15" s="25"/>
      <c r="B15" s="42"/>
      <c r="C15" s="27"/>
      <c r="D15" s="25"/>
      <c r="E15" s="25"/>
      <c r="F15" s="25"/>
      <c r="G15" s="25"/>
      <c r="H15" s="25"/>
      <c r="I15" s="30"/>
      <c r="J15" s="25" t="s">
        <v>124</v>
      </c>
    </row>
    <row r="16" spans="1:10" s="29" customFormat="1" ht="53.25" customHeight="1">
      <c r="A16" s="25">
        <v>8</v>
      </c>
      <c r="B16" s="41" t="s">
        <v>49</v>
      </c>
      <c r="C16" s="53">
        <v>4422.5</v>
      </c>
      <c r="D16" s="38">
        <v>1360</v>
      </c>
      <c r="E16" s="39"/>
      <c r="F16" s="39">
        <v>1187.5</v>
      </c>
      <c r="G16" s="39">
        <v>1875</v>
      </c>
      <c r="H16" s="39"/>
      <c r="I16" s="38" t="s">
        <v>174</v>
      </c>
      <c r="J16" s="25" t="s">
        <v>124</v>
      </c>
    </row>
    <row r="17" spans="1:10" s="29" customFormat="1" ht="55.5" customHeight="1">
      <c r="A17" s="25">
        <v>9</v>
      </c>
      <c r="B17" s="162" t="s">
        <v>33</v>
      </c>
      <c r="C17" s="27">
        <v>4095.5</v>
      </c>
      <c r="D17" s="26">
        <v>819.1</v>
      </c>
      <c r="E17" s="26">
        <v>819.1</v>
      </c>
      <c r="F17" s="26">
        <v>819.1</v>
      </c>
      <c r="G17" s="26">
        <v>819.1</v>
      </c>
      <c r="H17" s="26">
        <v>819.1</v>
      </c>
      <c r="I17" s="30" t="s">
        <v>50</v>
      </c>
      <c r="J17" s="25" t="s">
        <v>124</v>
      </c>
    </row>
    <row r="18" spans="1:10" s="29" customFormat="1" ht="136.5" customHeight="1" hidden="1">
      <c r="A18" s="25"/>
      <c r="B18" s="162"/>
      <c r="C18" s="25"/>
      <c r="D18" s="25"/>
      <c r="E18" s="25"/>
      <c r="F18" s="25"/>
      <c r="G18" s="25"/>
      <c r="H18" s="25"/>
      <c r="I18" s="25"/>
      <c r="J18" s="25" t="s">
        <v>55</v>
      </c>
    </row>
    <row r="19" spans="1:10" s="54" customFormat="1" ht="47.25">
      <c r="A19" s="39">
        <v>10</v>
      </c>
      <c r="B19" s="52" t="s">
        <v>56</v>
      </c>
      <c r="C19" s="53">
        <v>2300</v>
      </c>
      <c r="D19" s="38"/>
      <c r="E19" s="38">
        <v>1037.5</v>
      </c>
      <c r="F19" s="38">
        <v>1262.5</v>
      </c>
      <c r="G19" s="38"/>
      <c r="H19" s="38"/>
      <c r="I19" s="38" t="s">
        <v>35</v>
      </c>
      <c r="J19" s="26" t="s">
        <v>57</v>
      </c>
    </row>
    <row r="20" spans="1:10" s="54" customFormat="1" ht="48" customHeight="1">
      <c r="A20" s="39">
        <v>11</v>
      </c>
      <c r="B20" s="52" t="s">
        <v>58</v>
      </c>
      <c r="C20" s="53">
        <v>3869.4</v>
      </c>
      <c r="D20" s="38"/>
      <c r="E20" s="38"/>
      <c r="F20" s="38"/>
      <c r="G20" s="38">
        <v>1775.8</v>
      </c>
      <c r="H20" s="38">
        <v>2093.6</v>
      </c>
      <c r="I20" s="38" t="s">
        <v>46</v>
      </c>
      <c r="J20" s="26" t="s">
        <v>57</v>
      </c>
    </row>
    <row r="21" spans="1:10" s="54" customFormat="1" ht="75.75" customHeight="1">
      <c r="A21" s="25">
        <v>1</v>
      </c>
      <c r="B21" s="41" t="s">
        <v>110</v>
      </c>
      <c r="C21" s="53">
        <v>368</v>
      </c>
      <c r="D21" s="53">
        <v>240</v>
      </c>
      <c r="E21" s="53"/>
      <c r="F21" s="38">
        <v>128</v>
      </c>
      <c r="G21" s="38"/>
      <c r="H21" s="38"/>
      <c r="I21" s="38" t="s">
        <v>111</v>
      </c>
      <c r="J21" s="25" t="s">
        <v>124</v>
      </c>
    </row>
    <row r="22" spans="1:10" s="54" customFormat="1" ht="33.75" customHeight="1">
      <c r="A22" s="56">
        <v>2</v>
      </c>
      <c r="B22" s="41" t="s">
        <v>112</v>
      </c>
      <c r="C22" s="53">
        <v>170</v>
      </c>
      <c r="D22" s="53">
        <v>170</v>
      </c>
      <c r="E22" s="53"/>
      <c r="F22" s="53"/>
      <c r="G22" s="38"/>
      <c r="H22" s="38"/>
      <c r="I22" s="38">
        <v>2011</v>
      </c>
      <c r="J22" s="25" t="s">
        <v>124</v>
      </c>
    </row>
    <row r="23" spans="1:10" s="54" customFormat="1" ht="67.5" customHeight="1">
      <c r="A23" s="56">
        <v>3</v>
      </c>
      <c r="B23" s="41" t="s">
        <v>113</v>
      </c>
      <c r="C23" s="53">
        <v>30</v>
      </c>
      <c r="D23" s="53">
        <v>30</v>
      </c>
      <c r="E23" s="53"/>
      <c r="F23" s="53"/>
      <c r="G23" s="38"/>
      <c r="H23" s="38"/>
      <c r="I23" s="38">
        <v>2011</v>
      </c>
      <c r="J23" s="25" t="s">
        <v>124</v>
      </c>
    </row>
    <row r="24" spans="1:10" s="54" customFormat="1" ht="51.75" customHeight="1">
      <c r="A24" s="56">
        <v>4</v>
      </c>
      <c r="B24" s="41" t="s">
        <v>114</v>
      </c>
      <c r="C24" s="53">
        <v>540.5</v>
      </c>
      <c r="D24" s="53">
        <v>540.5</v>
      </c>
      <c r="E24" s="53"/>
      <c r="F24" s="53"/>
      <c r="G24" s="38"/>
      <c r="H24" s="38"/>
      <c r="I24" s="38">
        <v>2011</v>
      </c>
      <c r="J24" s="25" t="s">
        <v>124</v>
      </c>
    </row>
    <row r="25" spans="1:10" s="54" customFormat="1" ht="49.5" customHeight="1">
      <c r="A25" s="25">
        <v>5</v>
      </c>
      <c r="B25" s="41" t="s">
        <v>115</v>
      </c>
      <c r="C25" s="53">
        <v>1000</v>
      </c>
      <c r="D25" s="53">
        <v>400</v>
      </c>
      <c r="E25" s="53">
        <v>450</v>
      </c>
      <c r="F25" s="53">
        <v>150</v>
      </c>
      <c r="G25" s="38"/>
      <c r="H25" s="38"/>
      <c r="I25" s="38" t="s">
        <v>116</v>
      </c>
      <c r="J25" s="25" t="s">
        <v>124</v>
      </c>
    </row>
    <row r="26" spans="1:10" s="54" customFormat="1" ht="85.5" customHeight="1">
      <c r="A26" s="56">
        <v>6</v>
      </c>
      <c r="B26" s="41" t="s">
        <v>117</v>
      </c>
      <c r="C26" s="53">
        <v>1000</v>
      </c>
      <c r="D26" s="53">
        <v>1000</v>
      </c>
      <c r="E26" s="53"/>
      <c r="F26" s="53"/>
      <c r="G26" s="38"/>
      <c r="H26" s="38"/>
      <c r="I26" s="38">
        <v>2011</v>
      </c>
      <c r="J26" s="25" t="s">
        <v>124</v>
      </c>
    </row>
    <row r="27" spans="1:10" s="54" customFormat="1" ht="51.75" customHeight="1">
      <c r="A27" s="25">
        <v>7</v>
      </c>
      <c r="B27" s="41" t="s">
        <v>118</v>
      </c>
      <c r="C27" s="53">
        <v>4500</v>
      </c>
      <c r="D27" s="53">
        <v>2000</v>
      </c>
      <c r="E27" s="53">
        <v>1500</v>
      </c>
      <c r="F27" s="53">
        <v>1000</v>
      </c>
      <c r="G27" s="38"/>
      <c r="H27" s="38"/>
      <c r="I27" s="38" t="s">
        <v>83</v>
      </c>
      <c r="J27" s="25" t="s">
        <v>124</v>
      </c>
    </row>
    <row r="28" spans="1:10" s="54" customFormat="1" ht="54" customHeight="1">
      <c r="A28" s="25">
        <v>8</v>
      </c>
      <c r="B28" s="41" t="s">
        <v>119</v>
      </c>
      <c r="C28" s="53">
        <v>1600</v>
      </c>
      <c r="D28" s="53">
        <v>400</v>
      </c>
      <c r="E28" s="53">
        <v>600</v>
      </c>
      <c r="F28" s="53">
        <v>600</v>
      </c>
      <c r="G28" s="38"/>
      <c r="H28" s="38"/>
      <c r="I28" s="38" t="s">
        <v>83</v>
      </c>
      <c r="J28" s="25" t="s">
        <v>124</v>
      </c>
    </row>
    <row r="29" spans="1:10" s="54" customFormat="1" ht="46.5" customHeight="1">
      <c r="A29" s="25">
        <v>9</v>
      </c>
      <c r="B29" s="41" t="s">
        <v>120</v>
      </c>
      <c r="C29" s="53">
        <v>420</v>
      </c>
      <c r="D29" s="53"/>
      <c r="E29" s="53">
        <v>300</v>
      </c>
      <c r="F29" s="53">
        <v>120</v>
      </c>
      <c r="G29" s="38"/>
      <c r="H29" s="38"/>
      <c r="I29" s="38" t="s">
        <v>35</v>
      </c>
      <c r="J29" s="25" t="s">
        <v>124</v>
      </c>
    </row>
    <row r="30" spans="1:10" s="54" customFormat="1" ht="63">
      <c r="A30" s="56">
        <v>10</v>
      </c>
      <c r="B30" s="52" t="s">
        <v>121</v>
      </c>
      <c r="C30" s="60">
        <v>600</v>
      </c>
      <c r="D30" s="27"/>
      <c r="E30" s="31"/>
      <c r="F30" s="31">
        <v>600</v>
      </c>
      <c r="G30" s="30"/>
      <c r="H30" s="30"/>
      <c r="I30" s="39">
        <v>2013</v>
      </c>
      <c r="J30" s="25" t="s">
        <v>124</v>
      </c>
    </row>
    <row r="31" spans="1:10" s="54" customFormat="1" ht="47.25">
      <c r="A31" s="56">
        <v>11</v>
      </c>
      <c r="B31" s="58" t="s">
        <v>122</v>
      </c>
      <c r="C31" s="61">
        <v>3750</v>
      </c>
      <c r="D31" s="56"/>
      <c r="E31" s="56"/>
      <c r="F31" s="56"/>
      <c r="G31" s="28">
        <v>1875</v>
      </c>
      <c r="H31" s="28">
        <v>1875</v>
      </c>
      <c r="I31" s="38" t="s">
        <v>123</v>
      </c>
      <c r="J31" s="25" t="s">
        <v>124</v>
      </c>
    </row>
    <row r="32" spans="1:10" s="29" customFormat="1" ht="21.75" customHeight="1">
      <c r="A32" s="71" t="s">
        <v>154</v>
      </c>
      <c r="B32" s="72"/>
      <c r="C32" s="33">
        <f aca="true" t="shared" si="0" ref="C32:H32">SUM(C8:C31)</f>
        <v>55091.4</v>
      </c>
      <c r="D32" s="33">
        <f t="shared" si="0"/>
        <v>6959.6</v>
      </c>
      <c r="E32" s="33">
        <f t="shared" si="0"/>
        <v>4706.6</v>
      </c>
      <c r="F32" s="33">
        <f t="shared" si="0"/>
        <v>12304.6</v>
      </c>
      <c r="G32" s="33">
        <f t="shared" si="0"/>
        <v>17219.9</v>
      </c>
      <c r="H32" s="33">
        <f t="shared" si="0"/>
        <v>13900.7</v>
      </c>
      <c r="I32" s="25"/>
      <c r="J32" s="25"/>
    </row>
    <row r="33" spans="1:10" s="29" customFormat="1" ht="21.75" customHeight="1">
      <c r="A33" s="168" t="s">
        <v>88</v>
      </c>
      <c r="B33" s="169"/>
      <c r="C33" s="33"/>
      <c r="D33" s="33"/>
      <c r="E33" s="33"/>
      <c r="F33" s="33"/>
      <c r="G33" s="33"/>
      <c r="H33" s="33"/>
      <c r="I33" s="25"/>
      <c r="J33" s="25"/>
    </row>
    <row r="34" spans="1:10" s="29" customFormat="1" ht="29.25" customHeight="1">
      <c r="A34" s="30">
        <v>1</v>
      </c>
      <c r="B34" s="52" t="s">
        <v>51</v>
      </c>
      <c r="C34" s="32">
        <v>11235</v>
      </c>
      <c r="D34" s="32">
        <v>810</v>
      </c>
      <c r="E34" s="25"/>
      <c r="F34" s="25"/>
      <c r="G34" s="25">
        <v>3225</v>
      </c>
      <c r="H34" s="25">
        <v>7200</v>
      </c>
      <c r="I34" s="28" t="s">
        <v>176</v>
      </c>
      <c r="J34" s="25" t="s">
        <v>124</v>
      </c>
    </row>
    <row r="35" spans="1:10" s="29" customFormat="1" ht="64.5" customHeight="1">
      <c r="A35" s="30">
        <v>2</v>
      </c>
      <c r="B35" s="52" t="s">
        <v>52</v>
      </c>
      <c r="C35" s="25">
        <v>3125</v>
      </c>
      <c r="D35" s="33"/>
      <c r="E35" s="32">
        <v>3125</v>
      </c>
      <c r="F35" s="25"/>
      <c r="G35" s="25"/>
      <c r="H35" s="25"/>
      <c r="I35" s="25">
        <v>2012</v>
      </c>
      <c r="J35" s="25" t="s">
        <v>124</v>
      </c>
    </row>
    <row r="36" spans="1:10" s="29" customFormat="1" ht="62.25" customHeight="1">
      <c r="A36" s="30">
        <v>3</v>
      </c>
      <c r="B36" s="52" t="s">
        <v>53</v>
      </c>
      <c r="C36" s="53">
        <v>4375</v>
      </c>
      <c r="D36" s="60"/>
      <c r="E36" s="53"/>
      <c r="F36" s="39"/>
      <c r="G36" s="53">
        <v>4375</v>
      </c>
      <c r="H36" s="53"/>
      <c r="I36" s="38">
        <v>2014</v>
      </c>
      <c r="J36" s="25" t="s">
        <v>124</v>
      </c>
    </row>
    <row r="37" spans="1:10" s="29" customFormat="1" ht="73.5" customHeight="1">
      <c r="A37" s="30">
        <v>4</v>
      </c>
      <c r="B37" s="52" t="s">
        <v>54</v>
      </c>
      <c r="C37" s="60">
        <v>4168</v>
      </c>
      <c r="D37" s="38">
        <v>833.6</v>
      </c>
      <c r="E37" s="38">
        <v>833.6</v>
      </c>
      <c r="F37" s="38">
        <v>833.6</v>
      </c>
      <c r="G37" s="38">
        <v>833.6</v>
      </c>
      <c r="H37" s="38">
        <v>833.6</v>
      </c>
      <c r="I37" s="39" t="s">
        <v>50</v>
      </c>
      <c r="J37" s="25" t="s">
        <v>124</v>
      </c>
    </row>
    <row r="38" spans="1:10" s="54" customFormat="1" ht="64.5" customHeight="1">
      <c r="A38" s="39">
        <v>5</v>
      </c>
      <c r="B38" s="52" t="s">
        <v>59</v>
      </c>
      <c r="C38" s="53">
        <v>1541.4</v>
      </c>
      <c r="D38" s="38"/>
      <c r="E38" s="38">
        <v>1541.4</v>
      </c>
      <c r="F38" s="38"/>
      <c r="G38" s="38"/>
      <c r="H38" s="38"/>
      <c r="I38" s="38">
        <v>2012</v>
      </c>
      <c r="J38" s="26" t="s">
        <v>57</v>
      </c>
    </row>
    <row r="39" spans="1:10" s="54" customFormat="1" ht="57" customHeight="1">
      <c r="A39" s="39">
        <v>6</v>
      </c>
      <c r="B39" s="52" t="s">
        <v>60</v>
      </c>
      <c r="C39" s="53">
        <v>1702.5</v>
      </c>
      <c r="D39" s="38"/>
      <c r="E39" s="38"/>
      <c r="F39" s="38">
        <v>1702.5</v>
      </c>
      <c r="G39" s="38"/>
      <c r="H39" s="38"/>
      <c r="I39" s="38">
        <v>2013</v>
      </c>
      <c r="J39" s="26" t="s">
        <v>57</v>
      </c>
    </row>
    <row r="40" spans="1:10" s="54" customFormat="1" ht="31.5" customHeight="1">
      <c r="A40" s="39">
        <v>7</v>
      </c>
      <c r="B40" s="52" t="s">
        <v>61</v>
      </c>
      <c r="C40" s="53">
        <v>5736.3</v>
      </c>
      <c r="D40" s="38"/>
      <c r="E40" s="38"/>
      <c r="F40" s="38"/>
      <c r="G40" s="38">
        <v>2603.3</v>
      </c>
      <c r="H40" s="53">
        <v>3133</v>
      </c>
      <c r="I40" s="38" t="s">
        <v>46</v>
      </c>
      <c r="J40" s="26" t="s">
        <v>57</v>
      </c>
    </row>
    <row r="41" spans="1:10" s="54" customFormat="1" ht="51.75" customHeight="1">
      <c r="A41" s="39">
        <v>8</v>
      </c>
      <c r="B41" s="52" t="s">
        <v>62</v>
      </c>
      <c r="C41" s="53">
        <v>750</v>
      </c>
      <c r="D41" s="38"/>
      <c r="E41" s="53"/>
      <c r="F41" s="53">
        <v>750</v>
      </c>
      <c r="G41" s="38"/>
      <c r="H41" s="53"/>
      <c r="I41" s="38">
        <v>2013</v>
      </c>
      <c r="J41" s="26" t="s">
        <v>57</v>
      </c>
    </row>
    <row r="42" spans="1:10" s="54" customFormat="1" ht="41.25" customHeight="1">
      <c r="A42" s="39">
        <v>1</v>
      </c>
      <c r="B42" s="52" t="s">
        <v>125</v>
      </c>
      <c r="C42" s="53">
        <v>190</v>
      </c>
      <c r="D42" s="53">
        <v>190</v>
      </c>
      <c r="E42" s="39"/>
      <c r="F42" s="39"/>
      <c r="G42" s="39"/>
      <c r="H42" s="39"/>
      <c r="I42" s="30">
        <v>2011</v>
      </c>
      <c r="J42" s="26" t="s">
        <v>124</v>
      </c>
    </row>
    <row r="43" spans="1:10" s="54" customFormat="1" ht="12.75" customHeight="1">
      <c r="A43" s="143">
        <v>2</v>
      </c>
      <c r="B43" s="145" t="s">
        <v>126</v>
      </c>
      <c r="C43" s="150">
        <v>1000</v>
      </c>
      <c r="D43" s="143"/>
      <c r="E43" s="149">
        <v>750</v>
      </c>
      <c r="F43" s="149">
        <v>250</v>
      </c>
      <c r="G43" s="143"/>
      <c r="H43" s="143"/>
      <c r="I43" s="146" t="s">
        <v>35</v>
      </c>
      <c r="J43" s="147" t="s">
        <v>124</v>
      </c>
    </row>
    <row r="44" spans="1:10" s="54" customFormat="1" ht="30" customHeight="1">
      <c r="A44" s="143"/>
      <c r="B44" s="145"/>
      <c r="C44" s="150"/>
      <c r="D44" s="143"/>
      <c r="E44" s="149"/>
      <c r="F44" s="149"/>
      <c r="G44" s="143"/>
      <c r="H44" s="143"/>
      <c r="I44" s="146"/>
      <c r="J44" s="147"/>
    </row>
    <row r="45" spans="1:10" s="54" customFormat="1" ht="12.75" customHeight="1">
      <c r="A45" s="143">
        <v>3</v>
      </c>
      <c r="B45" s="145" t="s">
        <v>127</v>
      </c>
      <c r="C45" s="150">
        <v>230</v>
      </c>
      <c r="D45" s="149">
        <v>230</v>
      </c>
      <c r="E45" s="143"/>
      <c r="F45" s="143"/>
      <c r="G45" s="143"/>
      <c r="H45" s="143"/>
      <c r="I45" s="146">
        <v>2011</v>
      </c>
      <c r="J45" s="147" t="s">
        <v>124</v>
      </c>
    </row>
    <row r="46" spans="1:10" s="54" customFormat="1" ht="35.25" customHeight="1">
      <c r="A46" s="143"/>
      <c r="B46" s="145"/>
      <c r="C46" s="150"/>
      <c r="D46" s="149"/>
      <c r="E46" s="143"/>
      <c r="F46" s="143"/>
      <c r="G46" s="143"/>
      <c r="H46" s="143"/>
      <c r="I46" s="146"/>
      <c r="J46" s="147"/>
    </row>
    <row r="47" spans="1:10" s="54" customFormat="1" ht="12.75" customHeight="1">
      <c r="A47" s="143">
        <v>4</v>
      </c>
      <c r="B47" s="145" t="s">
        <v>128</v>
      </c>
      <c r="C47" s="150">
        <v>240</v>
      </c>
      <c r="D47" s="143"/>
      <c r="E47" s="149">
        <v>240</v>
      </c>
      <c r="F47" s="143"/>
      <c r="G47" s="143"/>
      <c r="H47" s="143"/>
      <c r="I47" s="146">
        <v>2012</v>
      </c>
      <c r="J47" s="147" t="s">
        <v>124</v>
      </c>
    </row>
    <row r="48" spans="1:10" s="54" customFormat="1" ht="52.5" customHeight="1">
      <c r="A48" s="143"/>
      <c r="B48" s="145"/>
      <c r="C48" s="150"/>
      <c r="D48" s="143"/>
      <c r="E48" s="149"/>
      <c r="F48" s="143"/>
      <c r="G48" s="143"/>
      <c r="H48" s="143"/>
      <c r="I48" s="146"/>
      <c r="J48" s="147"/>
    </row>
    <row r="49" spans="1:10" s="54" customFormat="1" ht="56.25" customHeight="1">
      <c r="A49" s="143">
        <v>5</v>
      </c>
      <c r="B49" s="52" t="s">
        <v>129</v>
      </c>
      <c r="C49" s="27">
        <v>15000</v>
      </c>
      <c r="D49" s="30"/>
      <c r="E49" s="31">
        <v>1500</v>
      </c>
      <c r="F49" s="31">
        <v>7500</v>
      </c>
      <c r="G49" s="31">
        <v>6000</v>
      </c>
      <c r="H49" s="27"/>
      <c r="I49" s="30" t="s">
        <v>130</v>
      </c>
      <c r="J49" s="26" t="s">
        <v>124</v>
      </c>
    </row>
    <row r="50" spans="1:10" s="54" customFormat="1" ht="12.75" customHeight="1" hidden="1">
      <c r="A50" s="143"/>
      <c r="B50" s="64" t="s">
        <v>131</v>
      </c>
      <c r="C50" s="27"/>
      <c r="D50" s="30"/>
      <c r="E50" s="30"/>
      <c r="F50" s="30"/>
      <c r="G50" s="30"/>
      <c r="H50" s="30"/>
      <c r="I50" s="30"/>
      <c r="J50" s="26"/>
    </row>
    <row r="51" spans="1:10" s="54" customFormat="1" ht="0.75" customHeight="1" hidden="1">
      <c r="A51" s="143"/>
      <c r="B51" s="64" t="s">
        <v>132</v>
      </c>
      <c r="C51" s="27"/>
      <c r="D51" s="30"/>
      <c r="E51" s="30"/>
      <c r="F51" s="30"/>
      <c r="G51" s="30"/>
      <c r="H51" s="30"/>
      <c r="I51" s="30"/>
      <c r="J51" s="26"/>
    </row>
    <row r="52" spans="1:10" s="54" customFormat="1" ht="72.75" customHeight="1">
      <c r="A52" s="143">
        <v>6</v>
      </c>
      <c r="B52" s="52" t="s">
        <v>133</v>
      </c>
      <c r="C52" s="27">
        <v>13500</v>
      </c>
      <c r="D52" s="30"/>
      <c r="E52" s="27"/>
      <c r="F52" s="31">
        <v>6000</v>
      </c>
      <c r="G52" s="26">
        <v>7500</v>
      </c>
      <c r="H52" s="30"/>
      <c r="I52" s="30" t="s">
        <v>134</v>
      </c>
      <c r="J52" s="26" t="s">
        <v>124</v>
      </c>
    </row>
    <row r="53" spans="1:10" s="54" customFormat="1" ht="3.75" customHeight="1" hidden="1">
      <c r="A53" s="143"/>
      <c r="B53" s="64" t="s">
        <v>135</v>
      </c>
      <c r="C53" s="27"/>
      <c r="D53" s="30"/>
      <c r="E53" s="30"/>
      <c r="F53" s="30"/>
      <c r="G53" s="30"/>
      <c r="H53" s="30"/>
      <c r="I53" s="30"/>
      <c r="J53" s="26"/>
    </row>
    <row r="54" spans="1:10" s="54" customFormat="1" ht="12.75" customHeight="1" hidden="1">
      <c r="A54" s="143"/>
      <c r="B54" s="64" t="s">
        <v>136</v>
      </c>
      <c r="C54" s="27"/>
      <c r="D54" s="30"/>
      <c r="E54" s="30"/>
      <c r="F54" s="30"/>
      <c r="G54" s="30"/>
      <c r="H54" s="30"/>
      <c r="I54" s="30"/>
      <c r="J54" s="26"/>
    </row>
    <row r="55" spans="1:10" s="54" customFormat="1" ht="12.75" customHeight="1" hidden="1">
      <c r="A55" s="143"/>
      <c r="B55" s="64" t="s">
        <v>137</v>
      </c>
      <c r="C55" s="27"/>
      <c r="D55" s="30"/>
      <c r="E55" s="30"/>
      <c r="F55" s="30"/>
      <c r="G55" s="30"/>
      <c r="H55" s="30"/>
      <c r="I55" s="30"/>
      <c r="J55" s="26"/>
    </row>
    <row r="56" spans="1:10" s="54" customFormat="1" ht="59.25" customHeight="1">
      <c r="A56" s="39">
        <v>7</v>
      </c>
      <c r="B56" s="52" t="s">
        <v>138</v>
      </c>
      <c r="C56" s="27">
        <v>1000</v>
      </c>
      <c r="D56" s="31">
        <v>1000</v>
      </c>
      <c r="E56" s="30"/>
      <c r="F56" s="30"/>
      <c r="G56" s="30"/>
      <c r="H56" s="30"/>
      <c r="I56" s="30">
        <v>2011</v>
      </c>
      <c r="J56" s="26" t="s">
        <v>124</v>
      </c>
    </row>
    <row r="57" spans="1:10" s="54" customFormat="1" ht="112.5" customHeight="1">
      <c r="A57" s="39">
        <v>8</v>
      </c>
      <c r="B57" s="145" t="s">
        <v>160</v>
      </c>
      <c r="C57" s="27">
        <v>1000</v>
      </c>
      <c r="D57" s="31">
        <v>1000</v>
      </c>
      <c r="E57" s="30"/>
      <c r="F57" s="30"/>
      <c r="G57" s="30"/>
      <c r="H57" s="30"/>
      <c r="I57" s="30">
        <v>2011</v>
      </c>
      <c r="J57" s="26" t="s">
        <v>124</v>
      </c>
    </row>
    <row r="58" spans="1:10" s="54" customFormat="1" ht="108.75" customHeight="1" hidden="1">
      <c r="A58" s="39"/>
      <c r="B58" s="145"/>
      <c r="C58" s="27"/>
      <c r="D58" s="27"/>
      <c r="E58" s="30"/>
      <c r="F58" s="30"/>
      <c r="G58" s="30"/>
      <c r="H58" s="30"/>
      <c r="I58" s="30"/>
      <c r="J58" s="26"/>
    </row>
    <row r="59" spans="1:10" s="54" customFormat="1" ht="85.5" customHeight="1">
      <c r="A59" s="39">
        <v>9</v>
      </c>
      <c r="B59" s="52" t="s">
        <v>139</v>
      </c>
      <c r="C59" s="60">
        <v>600</v>
      </c>
      <c r="D59" s="27"/>
      <c r="E59" s="31"/>
      <c r="F59" s="31">
        <v>600</v>
      </c>
      <c r="G59" s="30"/>
      <c r="H59" s="30"/>
      <c r="I59" s="30">
        <v>2013</v>
      </c>
      <c r="J59" s="26" t="s">
        <v>124</v>
      </c>
    </row>
    <row r="60" spans="1:10" s="54" customFormat="1" ht="57.75" customHeight="1">
      <c r="A60" s="39">
        <v>10</v>
      </c>
      <c r="B60" s="52" t="s">
        <v>140</v>
      </c>
      <c r="C60" s="53">
        <v>3750</v>
      </c>
      <c r="D60" s="56"/>
      <c r="E60" s="56"/>
      <c r="F60" s="56"/>
      <c r="G60" s="38">
        <v>1875</v>
      </c>
      <c r="H60" s="38">
        <v>1875</v>
      </c>
      <c r="I60" s="39" t="s">
        <v>141</v>
      </c>
      <c r="J60" s="26" t="s">
        <v>124</v>
      </c>
    </row>
    <row r="61" spans="1:10" s="29" customFormat="1" ht="27" customHeight="1">
      <c r="A61" s="168" t="s">
        <v>155</v>
      </c>
      <c r="B61" s="169"/>
      <c r="C61" s="33">
        <f aca="true" t="shared" si="1" ref="C61:H61">SUM(C34:C60)</f>
        <v>69143.2</v>
      </c>
      <c r="D61" s="33">
        <f t="shared" si="1"/>
        <v>4063.6</v>
      </c>
      <c r="E61" s="33">
        <f t="shared" si="1"/>
        <v>7990</v>
      </c>
      <c r="F61" s="33">
        <f t="shared" si="1"/>
        <v>17636.1</v>
      </c>
      <c r="G61" s="33">
        <f t="shared" si="1"/>
        <v>26411.9</v>
      </c>
      <c r="H61" s="33">
        <f t="shared" si="1"/>
        <v>13041.6</v>
      </c>
      <c r="I61" s="25"/>
      <c r="J61" s="25"/>
    </row>
    <row r="62" spans="1:10" s="43" customFormat="1" ht="19.5" customHeight="1">
      <c r="A62" s="166" t="s">
        <v>156</v>
      </c>
      <c r="B62" s="167"/>
      <c r="C62" s="44"/>
      <c r="D62" s="24"/>
      <c r="E62" s="24"/>
      <c r="F62" s="24"/>
      <c r="G62" s="24"/>
      <c r="H62" s="24"/>
      <c r="I62" s="24"/>
      <c r="J62" s="66"/>
    </row>
    <row r="63" spans="1:10" s="47" customFormat="1" ht="55.5" customHeight="1">
      <c r="A63" s="45">
        <v>1</v>
      </c>
      <c r="B63" s="41" t="s">
        <v>22</v>
      </c>
      <c r="C63" s="46"/>
      <c r="D63" s="46"/>
      <c r="E63" s="46"/>
      <c r="F63" s="46"/>
      <c r="G63" s="46"/>
      <c r="H63" s="46"/>
      <c r="I63" s="41"/>
      <c r="J63" s="66" t="s">
        <v>142</v>
      </c>
    </row>
    <row r="64" spans="1:10" s="47" customFormat="1" ht="19.5" customHeight="1" hidden="1">
      <c r="A64" s="45"/>
      <c r="B64" s="41"/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1"/>
      <c r="J64" s="66" t="s">
        <v>142</v>
      </c>
    </row>
    <row r="65" spans="1:10" s="47" customFormat="1" ht="19.5" customHeight="1" hidden="1">
      <c r="A65" s="45"/>
      <c r="B65" s="41"/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1"/>
      <c r="J65" s="66" t="s">
        <v>142</v>
      </c>
    </row>
    <row r="66" spans="1:10" s="47" customFormat="1" ht="59.25" customHeight="1">
      <c r="A66" s="45">
        <v>2</v>
      </c>
      <c r="B66" s="41" t="s">
        <v>148</v>
      </c>
      <c r="C66" s="46">
        <v>32500</v>
      </c>
      <c r="D66" s="46">
        <v>0</v>
      </c>
      <c r="E66" s="46">
        <v>12500</v>
      </c>
      <c r="F66" s="46">
        <v>20000</v>
      </c>
      <c r="G66" s="46">
        <v>0</v>
      </c>
      <c r="H66" s="46">
        <v>0</v>
      </c>
      <c r="I66" s="41" t="s">
        <v>35</v>
      </c>
      <c r="J66" s="66" t="s">
        <v>142</v>
      </c>
    </row>
    <row r="67" spans="1:10" s="47" customFormat="1" ht="52.5" customHeight="1">
      <c r="A67" s="45">
        <v>3</v>
      </c>
      <c r="B67" s="41" t="s">
        <v>27</v>
      </c>
      <c r="C67" s="46">
        <v>33750</v>
      </c>
      <c r="D67" s="46">
        <v>0</v>
      </c>
      <c r="E67" s="46">
        <v>0</v>
      </c>
      <c r="F67" s="46">
        <v>0</v>
      </c>
      <c r="G67" s="46">
        <v>33750</v>
      </c>
      <c r="H67" s="46">
        <v>0</v>
      </c>
      <c r="I67" s="41">
        <v>2014</v>
      </c>
      <c r="J67" s="66" t="s">
        <v>142</v>
      </c>
    </row>
    <row r="68" spans="1:10" s="47" customFormat="1" ht="39" customHeight="1">
      <c r="A68" s="45">
        <v>4</v>
      </c>
      <c r="B68" s="41" t="s">
        <v>11</v>
      </c>
      <c r="C68" s="46">
        <v>7450</v>
      </c>
      <c r="D68" s="46">
        <v>0</v>
      </c>
      <c r="E68" s="46">
        <v>7450</v>
      </c>
      <c r="F68" s="46">
        <v>0</v>
      </c>
      <c r="G68" s="46">
        <v>0</v>
      </c>
      <c r="H68" s="46">
        <v>0</v>
      </c>
      <c r="I68" s="41">
        <v>2012</v>
      </c>
      <c r="J68" s="66" t="s">
        <v>142</v>
      </c>
    </row>
    <row r="69" spans="1:10" s="47" customFormat="1" ht="40.5" customHeight="1">
      <c r="A69" s="45">
        <v>5</v>
      </c>
      <c r="B69" s="41" t="s">
        <v>16</v>
      </c>
      <c r="C69" s="46">
        <v>14032.5</v>
      </c>
      <c r="D69" s="46">
        <v>0</v>
      </c>
      <c r="E69" s="46">
        <v>0</v>
      </c>
      <c r="F69" s="46">
        <v>14032.5</v>
      </c>
      <c r="G69" s="46">
        <v>0</v>
      </c>
      <c r="H69" s="46">
        <v>0</v>
      </c>
      <c r="I69" s="41">
        <v>2013</v>
      </c>
      <c r="J69" s="66" t="s">
        <v>142</v>
      </c>
    </row>
    <row r="70" spans="1:10" s="47" customFormat="1" ht="51" customHeight="1">
      <c r="A70" s="45">
        <v>6</v>
      </c>
      <c r="B70" s="41" t="s">
        <v>31</v>
      </c>
      <c r="C70" s="46">
        <v>17500</v>
      </c>
      <c r="D70" s="46">
        <v>0</v>
      </c>
      <c r="E70" s="46">
        <v>0</v>
      </c>
      <c r="F70" s="46">
        <v>0</v>
      </c>
      <c r="G70" s="46">
        <v>0</v>
      </c>
      <c r="H70" s="46">
        <v>17500</v>
      </c>
      <c r="I70" s="41">
        <v>2015</v>
      </c>
      <c r="J70" s="66" t="s">
        <v>142</v>
      </c>
    </row>
    <row r="71" spans="1:10" s="47" customFormat="1" ht="30" customHeight="1">
      <c r="A71" s="45">
        <v>7</v>
      </c>
      <c r="B71" s="41" t="s">
        <v>20</v>
      </c>
      <c r="C71" s="46">
        <v>8125</v>
      </c>
      <c r="D71" s="46">
        <v>0</v>
      </c>
      <c r="E71" s="46">
        <v>1750</v>
      </c>
      <c r="F71" s="46">
        <v>1625</v>
      </c>
      <c r="G71" s="46">
        <v>4750</v>
      </c>
      <c r="H71" s="46">
        <v>0</v>
      </c>
      <c r="I71" s="48" t="s">
        <v>38</v>
      </c>
      <c r="J71" s="66" t="s">
        <v>142</v>
      </c>
    </row>
    <row r="72" spans="1:10" s="47" customFormat="1" ht="51" customHeight="1">
      <c r="A72" s="45">
        <v>8</v>
      </c>
      <c r="B72" s="41" t="s">
        <v>23</v>
      </c>
      <c r="C72" s="46"/>
      <c r="D72" s="46"/>
      <c r="E72" s="46"/>
      <c r="F72" s="46"/>
      <c r="G72" s="46"/>
      <c r="H72" s="46"/>
      <c r="I72" s="48"/>
      <c r="J72" s="66" t="s">
        <v>142</v>
      </c>
    </row>
    <row r="73" spans="1:10" s="47" customFormat="1" ht="39.75" customHeight="1">
      <c r="A73" s="45">
        <v>9</v>
      </c>
      <c r="B73" s="41" t="s">
        <v>36</v>
      </c>
      <c r="C73" s="46">
        <v>5108</v>
      </c>
      <c r="D73" s="46">
        <v>0</v>
      </c>
      <c r="E73" s="46">
        <v>5108</v>
      </c>
      <c r="F73" s="46">
        <v>0</v>
      </c>
      <c r="G73" s="46">
        <v>0</v>
      </c>
      <c r="H73" s="46">
        <v>0</v>
      </c>
      <c r="I73" s="41">
        <v>2012</v>
      </c>
      <c r="J73" s="66" t="s">
        <v>142</v>
      </c>
    </row>
    <row r="74" spans="1:10" s="47" customFormat="1" ht="43.5" customHeight="1">
      <c r="A74" s="45">
        <v>10</v>
      </c>
      <c r="B74" s="41" t="s">
        <v>10</v>
      </c>
      <c r="C74" s="46">
        <v>3600</v>
      </c>
      <c r="D74" s="46">
        <v>0</v>
      </c>
      <c r="E74" s="46">
        <v>3600</v>
      </c>
      <c r="F74" s="46">
        <v>0</v>
      </c>
      <c r="G74" s="46">
        <v>0</v>
      </c>
      <c r="H74" s="46">
        <v>0</v>
      </c>
      <c r="I74" s="41">
        <v>2012</v>
      </c>
      <c r="J74" s="66" t="s">
        <v>142</v>
      </c>
    </row>
    <row r="75" spans="1:10" s="47" customFormat="1" ht="36" customHeight="1">
      <c r="A75" s="45">
        <v>11</v>
      </c>
      <c r="B75" s="41" t="s">
        <v>21</v>
      </c>
      <c r="C75" s="46">
        <v>6000</v>
      </c>
      <c r="D75" s="46">
        <v>0</v>
      </c>
      <c r="E75" s="46">
        <v>0</v>
      </c>
      <c r="F75" s="46">
        <v>6000</v>
      </c>
      <c r="G75" s="46">
        <v>0</v>
      </c>
      <c r="H75" s="46">
        <v>0</v>
      </c>
      <c r="I75" s="41">
        <v>2013</v>
      </c>
      <c r="J75" s="66" t="s">
        <v>142</v>
      </c>
    </row>
    <row r="76" spans="1:10" s="47" customFormat="1" ht="35.25" customHeight="1">
      <c r="A76" s="45">
        <v>12</v>
      </c>
      <c r="B76" s="41" t="s">
        <v>1</v>
      </c>
      <c r="C76" s="46">
        <v>2800</v>
      </c>
      <c r="D76" s="46">
        <v>0</v>
      </c>
      <c r="E76" s="46">
        <v>500</v>
      </c>
      <c r="F76" s="46">
        <v>500</v>
      </c>
      <c r="G76" s="46">
        <v>900</v>
      </c>
      <c r="H76" s="46">
        <v>900</v>
      </c>
      <c r="I76" s="41" t="s">
        <v>39</v>
      </c>
      <c r="J76" s="66" t="s">
        <v>142</v>
      </c>
    </row>
    <row r="77" spans="1:10" s="47" customFormat="1" ht="24" customHeight="1" hidden="1">
      <c r="A77" s="45"/>
      <c r="B77" s="41"/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1"/>
      <c r="J77" s="66" t="s">
        <v>142</v>
      </c>
    </row>
    <row r="78" spans="1:10" s="47" customFormat="1" ht="29.25" customHeight="1" hidden="1">
      <c r="A78" s="45"/>
      <c r="B78" s="41"/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1"/>
      <c r="J78" s="66" t="s">
        <v>142</v>
      </c>
    </row>
    <row r="79" spans="1:10" s="47" customFormat="1" ht="36" customHeight="1">
      <c r="A79" s="45">
        <v>13</v>
      </c>
      <c r="B79" s="41" t="s">
        <v>5</v>
      </c>
      <c r="C79" s="46">
        <v>12500</v>
      </c>
      <c r="D79" s="46">
        <v>0</v>
      </c>
      <c r="E79" s="46">
        <v>2000</v>
      </c>
      <c r="F79" s="46">
        <v>3500</v>
      </c>
      <c r="G79" s="46">
        <v>3500</v>
      </c>
      <c r="H79" s="46">
        <v>3500</v>
      </c>
      <c r="I79" s="41" t="s">
        <v>39</v>
      </c>
      <c r="J79" s="66" t="s">
        <v>142</v>
      </c>
    </row>
    <row r="80" spans="1:10" s="47" customFormat="1" ht="28.5" customHeight="1">
      <c r="A80" s="45">
        <v>14</v>
      </c>
      <c r="B80" s="41" t="s">
        <v>6</v>
      </c>
      <c r="C80" s="46">
        <v>6880</v>
      </c>
      <c r="D80" s="46">
        <v>0</v>
      </c>
      <c r="E80" s="46">
        <v>680</v>
      </c>
      <c r="F80" s="46">
        <v>1200</v>
      </c>
      <c r="G80" s="46">
        <v>2500</v>
      </c>
      <c r="H80" s="46">
        <v>2500</v>
      </c>
      <c r="I80" s="41" t="s">
        <v>39</v>
      </c>
      <c r="J80" s="66" t="s">
        <v>142</v>
      </c>
    </row>
    <row r="81" spans="1:10" s="47" customFormat="1" ht="31.5" customHeight="1">
      <c r="A81" s="45">
        <v>15</v>
      </c>
      <c r="B81" s="41" t="s">
        <v>7</v>
      </c>
      <c r="C81" s="46">
        <v>15100</v>
      </c>
      <c r="D81" s="46">
        <v>0</v>
      </c>
      <c r="E81" s="46">
        <v>3000</v>
      </c>
      <c r="F81" s="46">
        <v>3500</v>
      </c>
      <c r="G81" s="46">
        <v>4300</v>
      </c>
      <c r="H81" s="46">
        <v>4300</v>
      </c>
      <c r="I81" s="41" t="s">
        <v>39</v>
      </c>
      <c r="J81" s="66" t="s">
        <v>142</v>
      </c>
    </row>
    <row r="82" spans="1:10" s="47" customFormat="1" ht="30" customHeight="1" hidden="1">
      <c r="A82" s="45"/>
      <c r="B82" s="41"/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1"/>
      <c r="J82" s="66" t="s">
        <v>142</v>
      </c>
    </row>
    <row r="83" spans="1:10" s="47" customFormat="1" ht="27.75" customHeight="1" hidden="1">
      <c r="A83" s="45"/>
      <c r="B83" s="41"/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1"/>
      <c r="J83" s="66" t="s">
        <v>142</v>
      </c>
    </row>
    <row r="84" spans="1:10" s="47" customFormat="1" ht="42.75" customHeight="1">
      <c r="A84" s="45">
        <v>16</v>
      </c>
      <c r="B84" s="41" t="s">
        <v>29</v>
      </c>
      <c r="C84" s="46">
        <v>7600</v>
      </c>
      <c r="D84" s="46">
        <v>0</v>
      </c>
      <c r="E84" s="46">
        <v>1800</v>
      </c>
      <c r="F84" s="46">
        <v>1800</v>
      </c>
      <c r="G84" s="46">
        <v>2000</v>
      </c>
      <c r="H84" s="46">
        <v>2000</v>
      </c>
      <c r="I84" s="41" t="s">
        <v>39</v>
      </c>
      <c r="J84" s="66" t="s">
        <v>142</v>
      </c>
    </row>
    <row r="85" spans="1:10" s="47" customFormat="1" ht="35.25" customHeight="1">
      <c r="A85" s="45">
        <v>17</v>
      </c>
      <c r="B85" s="41" t="s">
        <v>12</v>
      </c>
      <c r="C85" s="46">
        <v>4038</v>
      </c>
      <c r="D85" s="46">
        <v>0</v>
      </c>
      <c r="E85" s="46">
        <v>625</v>
      </c>
      <c r="F85" s="46">
        <v>813</v>
      </c>
      <c r="G85" s="46">
        <v>1300</v>
      </c>
      <c r="H85" s="46">
        <v>1300</v>
      </c>
      <c r="I85" s="41" t="s">
        <v>39</v>
      </c>
      <c r="J85" s="66" t="s">
        <v>142</v>
      </c>
    </row>
    <row r="86" spans="1:10" s="47" customFormat="1" ht="49.5" customHeight="1">
      <c r="A86" s="45">
        <v>18</v>
      </c>
      <c r="B86" s="41" t="s">
        <v>33</v>
      </c>
      <c r="C86" s="46">
        <v>28359.95</v>
      </c>
      <c r="D86" s="46">
        <v>9327.5375</v>
      </c>
      <c r="E86" s="46">
        <v>3250.85</v>
      </c>
      <c r="F86" s="46">
        <v>2696.5625</v>
      </c>
      <c r="G86" s="46">
        <v>4710.625</v>
      </c>
      <c r="H86" s="46">
        <v>8374.375</v>
      </c>
      <c r="I86" s="41"/>
      <c r="J86" s="66" t="s">
        <v>142</v>
      </c>
    </row>
    <row r="87" spans="1:10" s="47" customFormat="1" ht="12.75" customHeight="1" hidden="1">
      <c r="A87" s="45"/>
      <c r="B87" s="41"/>
      <c r="C87" s="49"/>
      <c r="D87" s="49"/>
      <c r="E87" s="49"/>
      <c r="F87" s="45"/>
      <c r="G87" s="45"/>
      <c r="H87" s="45"/>
      <c r="I87" s="48"/>
      <c r="J87" s="45" t="s">
        <v>40</v>
      </c>
    </row>
    <row r="88" spans="1:10" s="47" customFormat="1" ht="12.75" customHeight="1" hidden="1">
      <c r="A88" s="45"/>
      <c r="B88" s="41"/>
      <c r="C88" s="50"/>
      <c r="D88" s="48"/>
      <c r="E88" s="48"/>
      <c r="F88" s="24"/>
      <c r="G88" s="45"/>
      <c r="H88" s="45"/>
      <c r="I88" s="48"/>
      <c r="J88" s="45" t="s">
        <v>40</v>
      </c>
    </row>
    <row r="89" spans="1:10" s="47" customFormat="1" ht="15.75" hidden="1">
      <c r="A89" s="45"/>
      <c r="B89" s="51"/>
      <c r="C89" s="45"/>
      <c r="D89" s="45"/>
      <c r="E89" s="45"/>
      <c r="F89" s="45"/>
      <c r="G89" s="45"/>
      <c r="H89" s="45"/>
      <c r="I89" s="45"/>
      <c r="J89" s="45" t="s">
        <v>40</v>
      </c>
    </row>
    <row r="90" spans="1:10" s="47" customFormat="1" ht="15.75" hidden="1">
      <c r="A90" s="45"/>
      <c r="B90" s="51"/>
      <c r="C90" s="45"/>
      <c r="D90" s="45"/>
      <c r="E90" s="45"/>
      <c r="F90" s="45"/>
      <c r="G90" s="45"/>
      <c r="H90" s="45"/>
      <c r="I90" s="45"/>
      <c r="J90" s="45" t="s">
        <v>40</v>
      </c>
    </row>
    <row r="91" spans="1:10" s="54" customFormat="1" ht="63">
      <c r="A91" s="39">
        <v>19</v>
      </c>
      <c r="B91" s="52" t="s">
        <v>63</v>
      </c>
      <c r="C91" s="53">
        <v>2244</v>
      </c>
      <c r="D91" s="38"/>
      <c r="E91" s="53">
        <v>2244</v>
      </c>
      <c r="F91" s="38"/>
      <c r="G91" s="38"/>
      <c r="H91" s="38"/>
      <c r="I91" s="38">
        <v>2012</v>
      </c>
      <c r="J91" s="26" t="s">
        <v>57</v>
      </c>
    </row>
    <row r="92" spans="1:10" s="54" customFormat="1" ht="78.75">
      <c r="A92" s="39">
        <v>20</v>
      </c>
      <c r="B92" s="52" t="s">
        <v>64</v>
      </c>
      <c r="C92" s="53">
        <v>3130.5</v>
      </c>
      <c r="D92" s="38"/>
      <c r="E92" s="53">
        <v>3130.5</v>
      </c>
      <c r="F92" s="38"/>
      <c r="G92" s="38"/>
      <c r="H92" s="38"/>
      <c r="I92" s="38">
        <v>2012</v>
      </c>
      <c r="J92" s="26" t="s">
        <v>57</v>
      </c>
    </row>
    <row r="93" spans="1:10" s="54" customFormat="1" ht="31.5">
      <c r="A93" s="39">
        <v>21</v>
      </c>
      <c r="B93" s="52" t="s">
        <v>65</v>
      </c>
      <c r="C93" s="53">
        <v>1941.8</v>
      </c>
      <c r="D93" s="38"/>
      <c r="E93" s="38">
        <v>953.3</v>
      </c>
      <c r="F93" s="38">
        <v>988.5</v>
      </c>
      <c r="G93" s="38"/>
      <c r="H93" s="38"/>
      <c r="I93" s="38" t="s">
        <v>35</v>
      </c>
      <c r="J93" s="26" t="s">
        <v>57</v>
      </c>
    </row>
    <row r="94" spans="1:10" s="54" customFormat="1" ht="63">
      <c r="A94" s="39">
        <v>22</v>
      </c>
      <c r="B94" s="52" t="s">
        <v>66</v>
      </c>
      <c r="C94" s="53">
        <v>4362.5</v>
      </c>
      <c r="D94" s="38"/>
      <c r="E94" s="38"/>
      <c r="F94" s="38">
        <v>4362.5</v>
      </c>
      <c r="G94" s="38"/>
      <c r="H94" s="38"/>
      <c r="I94" s="38">
        <v>2013</v>
      </c>
      <c r="J94" s="26" t="s">
        <v>57</v>
      </c>
    </row>
    <row r="95" spans="1:10" s="54" customFormat="1" ht="31.5">
      <c r="A95" s="39">
        <v>23</v>
      </c>
      <c r="B95" s="52" t="s">
        <v>67</v>
      </c>
      <c r="C95" s="53">
        <v>12286.9</v>
      </c>
      <c r="D95" s="38"/>
      <c r="E95" s="38"/>
      <c r="F95" s="38">
        <v>3177.5</v>
      </c>
      <c r="G95" s="38">
        <v>4037.5</v>
      </c>
      <c r="H95" s="38">
        <v>5071.9</v>
      </c>
      <c r="I95" s="38" t="s">
        <v>41</v>
      </c>
      <c r="J95" s="26" t="s">
        <v>57</v>
      </c>
    </row>
    <row r="96" spans="1:10" s="54" customFormat="1" ht="47.25">
      <c r="A96" s="39">
        <v>24</v>
      </c>
      <c r="B96" s="52" t="s">
        <v>68</v>
      </c>
      <c r="C96" s="53">
        <v>625</v>
      </c>
      <c r="D96" s="38"/>
      <c r="E96" s="53"/>
      <c r="F96" s="38"/>
      <c r="G96" s="53">
        <v>625</v>
      </c>
      <c r="H96" s="38"/>
      <c r="I96" s="38">
        <v>2014</v>
      </c>
      <c r="J96" s="26"/>
    </row>
    <row r="97" spans="1:10" s="47" customFormat="1" ht="32.25" customHeight="1">
      <c r="A97" s="170" t="s">
        <v>69</v>
      </c>
      <c r="B97" s="171"/>
      <c r="C97" s="46">
        <v>229934.15</v>
      </c>
      <c r="D97" s="46">
        <v>9327.5375</v>
      </c>
      <c r="E97" s="46">
        <v>48591.65</v>
      </c>
      <c r="F97" s="46">
        <v>64195.5625</v>
      </c>
      <c r="G97" s="46">
        <v>62373.125</v>
      </c>
      <c r="H97" s="46">
        <v>45446.275</v>
      </c>
      <c r="I97" s="41"/>
      <c r="J97" s="45"/>
    </row>
    <row r="98" spans="1:10" s="47" customFormat="1" ht="21" customHeight="1">
      <c r="A98" s="170" t="s">
        <v>81</v>
      </c>
      <c r="B98" s="171"/>
      <c r="C98" s="45"/>
      <c r="D98" s="45"/>
      <c r="E98" s="45"/>
      <c r="F98" s="45"/>
      <c r="G98" s="45"/>
      <c r="H98" s="45"/>
      <c r="I98" s="45"/>
      <c r="J98" s="45"/>
    </row>
    <row r="99" spans="1:10" s="54" customFormat="1" ht="56.25" customHeight="1">
      <c r="A99" s="56">
        <v>1</v>
      </c>
      <c r="B99" s="63" t="s">
        <v>90</v>
      </c>
      <c r="C99" s="35">
        <f>D99+E99+F99+G99+H99</f>
        <v>21966.1</v>
      </c>
      <c r="D99" s="35">
        <f>SUM(D100:D103)</f>
        <v>0</v>
      </c>
      <c r="E99" s="35">
        <f>SUM(E100:E103)</f>
        <v>3966.1</v>
      </c>
      <c r="F99" s="35">
        <f>SUM(F100:F103)</f>
        <v>6000</v>
      </c>
      <c r="G99" s="35">
        <f>SUM(G100:G103)</f>
        <v>6000</v>
      </c>
      <c r="H99" s="35">
        <f>SUM(H100:H103)</f>
        <v>6000</v>
      </c>
      <c r="I99" s="36" t="s">
        <v>50</v>
      </c>
      <c r="J99" s="28" t="s">
        <v>149</v>
      </c>
    </row>
    <row r="100" spans="1:10" s="54" customFormat="1" ht="96" customHeight="1">
      <c r="A100" s="56"/>
      <c r="B100" s="41" t="s">
        <v>144</v>
      </c>
      <c r="C100" s="35">
        <f aca="true" t="shared" si="2" ref="C100:C130">D100+E100+F100+G100+H100</f>
        <v>3966.1</v>
      </c>
      <c r="D100" s="34"/>
      <c r="E100" s="35">
        <v>3966.1</v>
      </c>
      <c r="F100" s="34"/>
      <c r="G100" s="34"/>
      <c r="H100" s="34"/>
      <c r="I100" s="30"/>
      <c r="J100" s="28" t="s">
        <v>149</v>
      </c>
    </row>
    <row r="101" spans="1:10" s="54" customFormat="1" ht="115.5" customHeight="1">
      <c r="A101" s="56"/>
      <c r="B101" s="41" t="s">
        <v>91</v>
      </c>
      <c r="C101" s="35">
        <f t="shared" si="2"/>
        <v>6000</v>
      </c>
      <c r="D101" s="34"/>
      <c r="E101" s="34"/>
      <c r="F101" s="35">
        <v>6000</v>
      </c>
      <c r="G101" s="34"/>
      <c r="H101" s="34"/>
      <c r="I101" s="30"/>
      <c r="J101" s="28" t="s">
        <v>149</v>
      </c>
    </row>
    <row r="102" spans="1:10" s="54" customFormat="1" ht="62.25" customHeight="1">
      <c r="A102" s="56"/>
      <c r="B102" s="41" t="s">
        <v>92</v>
      </c>
      <c r="C102" s="35">
        <f t="shared" si="2"/>
        <v>6000</v>
      </c>
      <c r="D102" s="34"/>
      <c r="E102" s="34"/>
      <c r="F102" s="35"/>
      <c r="G102" s="35">
        <v>6000</v>
      </c>
      <c r="H102" s="34"/>
      <c r="I102" s="30"/>
      <c r="J102" s="28" t="s">
        <v>149</v>
      </c>
    </row>
    <row r="103" spans="1:10" s="54" customFormat="1" ht="29.25" customHeight="1">
      <c r="A103" s="56"/>
      <c r="B103" s="58" t="s">
        <v>93</v>
      </c>
      <c r="C103" s="35">
        <f t="shared" si="2"/>
        <v>6000</v>
      </c>
      <c r="D103" s="34"/>
      <c r="E103" s="34"/>
      <c r="F103" s="35"/>
      <c r="G103" s="34"/>
      <c r="H103" s="35">
        <v>6000</v>
      </c>
      <c r="I103" s="30"/>
      <c r="J103" s="28" t="s">
        <v>149</v>
      </c>
    </row>
    <row r="104" spans="1:10" s="54" customFormat="1" ht="63">
      <c r="A104" s="56">
        <v>2</v>
      </c>
      <c r="B104" s="52" t="s">
        <v>108</v>
      </c>
      <c r="C104" s="35">
        <f>D104+E104+F104+G104+H104</f>
        <v>24237.29</v>
      </c>
      <c r="D104" s="35">
        <v>4237.29</v>
      </c>
      <c r="E104" s="35">
        <v>5000</v>
      </c>
      <c r="F104" s="35">
        <v>5000</v>
      </c>
      <c r="G104" s="35">
        <v>5000</v>
      </c>
      <c r="H104" s="35">
        <v>5000</v>
      </c>
      <c r="I104" s="30" t="s">
        <v>50</v>
      </c>
      <c r="J104" s="28" t="s">
        <v>149</v>
      </c>
    </row>
    <row r="105" spans="1:10" s="55" customFormat="1" ht="78.75">
      <c r="A105" s="39">
        <v>3</v>
      </c>
      <c r="B105" s="52" t="s">
        <v>94</v>
      </c>
      <c r="C105" s="35">
        <f>D105+E105+F105+G105+H105</f>
        <v>33554.76</v>
      </c>
      <c r="D105" s="35">
        <f>SUM(D106:D110)</f>
        <v>6635.6</v>
      </c>
      <c r="E105" s="35">
        <f>SUM(E106:E110)</f>
        <v>8919.16</v>
      </c>
      <c r="F105" s="35">
        <f>SUM(F106:F110)</f>
        <v>6000</v>
      </c>
      <c r="G105" s="35">
        <f>SUM(G106:G110)</f>
        <v>6000</v>
      </c>
      <c r="H105" s="35">
        <f>SUM(H106:H110)</f>
        <v>6000</v>
      </c>
      <c r="I105" s="39" t="s">
        <v>50</v>
      </c>
      <c r="J105" s="28" t="s">
        <v>149</v>
      </c>
    </row>
    <row r="106" spans="1:10" s="54" customFormat="1" ht="53.25" customHeight="1">
      <c r="A106" s="56"/>
      <c r="B106" s="58" t="s">
        <v>95</v>
      </c>
      <c r="C106" s="35">
        <f t="shared" si="2"/>
        <v>6635.6</v>
      </c>
      <c r="D106" s="35">
        <v>6635.6</v>
      </c>
      <c r="E106" s="34"/>
      <c r="F106" s="34"/>
      <c r="G106" s="35"/>
      <c r="H106" s="34"/>
      <c r="I106" s="30"/>
      <c r="J106" s="28" t="s">
        <v>149</v>
      </c>
    </row>
    <row r="107" spans="1:10" s="54" customFormat="1" ht="113.25" customHeight="1">
      <c r="A107" s="56"/>
      <c r="B107" s="41" t="s">
        <v>96</v>
      </c>
      <c r="C107" s="35">
        <f t="shared" si="2"/>
        <v>8919.16</v>
      </c>
      <c r="D107" s="34"/>
      <c r="E107" s="35">
        <f>7097.73+1821.43</f>
        <v>8919.16</v>
      </c>
      <c r="F107" s="34"/>
      <c r="G107" s="35"/>
      <c r="H107" s="34"/>
      <c r="I107" s="30"/>
      <c r="J107" s="28" t="s">
        <v>149</v>
      </c>
    </row>
    <row r="108" spans="1:10" s="54" customFormat="1" ht="31.5">
      <c r="A108" s="56"/>
      <c r="B108" s="58" t="s">
        <v>97</v>
      </c>
      <c r="C108" s="35">
        <f t="shared" si="2"/>
        <v>6000</v>
      </c>
      <c r="D108" s="34"/>
      <c r="E108" s="34"/>
      <c r="F108" s="35">
        <v>6000</v>
      </c>
      <c r="G108" s="34"/>
      <c r="H108" s="34"/>
      <c r="I108" s="30"/>
      <c r="J108" s="28" t="s">
        <v>149</v>
      </c>
    </row>
    <row r="109" spans="1:10" s="54" customFormat="1" ht="37.5" customHeight="1">
      <c r="A109" s="56"/>
      <c r="B109" s="41" t="s">
        <v>98</v>
      </c>
      <c r="C109" s="35">
        <f t="shared" si="2"/>
        <v>6000</v>
      </c>
      <c r="D109" s="34"/>
      <c r="E109" s="34"/>
      <c r="F109" s="34"/>
      <c r="G109" s="35">
        <v>6000</v>
      </c>
      <c r="H109" s="35"/>
      <c r="I109" s="30"/>
      <c r="J109" s="28" t="s">
        <v>149</v>
      </c>
    </row>
    <row r="110" spans="1:10" s="54" customFormat="1" ht="33.75" customHeight="1">
      <c r="A110" s="56"/>
      <c r="B110" s="41" t="s">
        <v>99</v>
      </c>
      <c r="C110" s="35">
        <f t="shared" si="2"/>
        <v>6000</v>
      </c>
      <c r="D110" s="35"/>
      <c r="E110" s="35"/>
      <c r="F110" s="35"/>
      <c r="G110" s="35"/>
      <c r="H110" s="35">
        <v>6000</v>
      </c>
      <c r="I110" s="30"/>
      <c r="J110" s="28" t="s">
        <v>149</v>
      </c>
    </row>
    <row r="111" spans="1:10" s="54" customFormat="1" ht="31.5">
      <c r="A111" s="56">
        <v>4</v>
      </c>
      <c r="B111" s="41" t="s">
        <v>100</v>
      </c>
      <c r="C111" s="35">
        <f>D111+E111+F111+G111+H111</f>
        <v>30251.440000000002</v>
      </c>
      <c r="D111" s="35">
        <f>SUM(D112:D115)</f>
        <v>10601.03</v>
      </c>
      <c r="E111" s="35">
        <f>SUM(E112:E115)</f>
        <v>1141.91</v>
      </c>
      <c r="F111" s="35">
        <f>SUM(F112:F115)</f>
        <v>0</v>
      </c>
      <c r="G111" s="35">
        <f>SUM(G112:G115)</f>
        <v>6508.5</v>
      </c>
      <c r="H111" s="35">
        <f>SUM(H112:H115)</f>
        <v>12000</v>
      </c>
      <c r="I111" s="30" t="s">
        <v>50</v>
      </c>
      <c r="J111" s="28" t="s">
        <v>149</v>
      </c>
    </row>
    <row r="112" spans="1:10" s="54" customFormat="1" ht="68.25" customHeight="1">
      <c r="A112" s="56"/>
      <c r="B112" s="58" t="s">
        <v>101</v>
      </c>
      <c r="C112" s="35">
        <f t="shared" si="2"/>
        <v>10601.03</v>
      </c>
      <c r="D112" s="35">
        <v>10601.03</v>
      </c>
      <c r="E112" s="34"/>
      <c r="F112" s="34"/>
      <c r="G112" s="34"/>
      <c r="H112" s="34"/>
      <c r="I112" s="25"/>
      <c r="J112" s="28" t="s">
        <v>149</v>
      </c>
    </row>
    <row r="113" spans="1:10" s="54" customFormat="1" ht="78.75">
      <c r="A113" s="56"/>
      <c r="B113" s="58" t="s">
        <v>102</v>
      </c>
      <c r="C113" s="35">
        <f t="shared" si="2"/>
        <v>1141.91</v>
      </c>
      <c r="D113" s="34"/>
      <c r="E113" s="35">
        <v>1141.91</v>
      </c>
      <c r="F113" s="34"/>
      <c r="G113" s="34"/>
      <c r="H113" s="34"/>
      <c r="I113" s="25"/>
      <c r="J113" s="28" t="s">
        <v>149</v>
      </c>
    </row>
    <row r="114" spans="1:10" s="54" customFormat="1" ht="126">
      <c r="A114" s="56"/>
      <c r="B114" s="41" t="s">
        <v>103</v>
      </c>
      <c r="C114" s="35">
        <f t="shared" si="2"/>
        <v>6508.5</v>
      </c>
      <c r="D114" s="35"/>
      <c r="E114" s="35"/>
      <c r="F114" s="35"/>
      <c r="G114" s="35">
        <v>6508.5</v>
      </c>
      <c r="H114" s="35"/>
      <c r="I114" s="26"/>
      <c r="J114" s="28" t="s">
        <v>149</v>
      </c>
    </row>
    <row r="115" spans="1:10" s="54" customFormat="1" ht="31.5">
      <c r="A115" s="56"/>
      <c r="B115" s="41" t="s">
        <v>104</v>
      </c>
      <c r="C115" s="35">
        <f t="shared" si="2"/>
        <v>12000</v>
      </c>
      <c r="D115" s="35"/>
      <c r="E115" s="35"/>
      <c r="F115" s="35"/>
      <c r="G115" s="35"/>
      <c r="H115" s="35">
        <v>12000</v>
      </c>
      <c r="I115" s="26"/>
      <c r="J115" s="28" t="s">
        <v>149</v>
      </c>
    </row>
    <row r="116" spans="1:10" s="54" customFormat="1" ht="47.25">
      <c r="A116" s="56">
        <v>5</v>
      </c>
      <c r="B116" s="41" t="s">
        <v>70</v>
      </c>
      <c r="C116" s="35">
        <f>D116+E116+F116+G116+H116</f>
        <v>84994.90000000001</v>
      </c>
      <c r="D116" s="40">
        <f>SUM(D117:D130)</f>
        <v>8474.58</v>
      </c>
      <c r="E116" s="40">
        <f>SUM(E117:E130)</f>
        <v>16380.29</v>
      </c>
      <c r="F116" s="40">
        <f>SUM(F117:F130)</f>
        <v>21000.12</v>
      </c>
      <c r="G116" s="40">
        <f>SUM(G117:G130)</f>
        <v>17639.91</v>
      </c>
      <c r="H116" s="40">
        <f>SUM(H117:H130)</f>
        <v>21500</v>
      </c>
      <c r="I116" s="26" t="s">
        <v>50</v>
      </c>
      <c r="J116" s="28" t="s">
        <v>149</v>
      </c>
    </row>
    <row r="117" spans="1:10" s="54" customFormat="1" ht="78.75" customHeight="1">
      <c r="A117" s="56"/>
      <c r="B117" s="41" t="s">
        <v>105</v>
      </c>
      <c r="C117" s="35">
        <f t="shared" si="2"/>
        <v>8474.58</v>
      </c>
      <c r="D117" s="35">
        <v>8474.58</v>
      </c>
      <c r="E117" s="35"/>
      <c r="F117" s="35"/>
      <c r="G117" s="35"/>
      <c r="H117" s="35"/>
      <c r="I117" s="26"/>
      <c r="J117" s="28" t="s">
        <v>149</v>
      </c>
    </row>
    <row r="118" spans="1:10" s="54" customFormat="1" ht="78.75">
      <c r="A118" s="56"/>
      <c r="B118" s="41" t="s">
        <v>106</v>
      </c>
      <c r="C118" s="35">
        <f t="shared" si="2"/>
        <v>10943.92</v>
      </c>
      <c r="D118" s="35"/>
      <c r="E118" s="35">
        <v>10943.92</v>
      </c>
      <c r="F118" s="35"/>
      <c r="G118" s="35"/>
      <c r="H118" s="35"/>
      <c r="I118" s="26"/>
      <c r="J118" s="28" t="s">
        <v>149</v>
      </c>
    </row>
    <row r="119" spans="1:10" s="54" customFormat="1" ht="106.5" customHeight="1">
      <c r="A119" s="56"/>
      <c r="B119" s="41" t="s">
        <v>71</v>
      </c>
      <c r="C119" s="35">
        <f t="shared" si="2"/>
        <v>3636.85</v>
      </c>
      <c r="D119" s="35"/>
      <c r="E119" s="35">
        <v>3636.85</v>
      </c>
      <c r="F119" s="35"/>
      <c r="G119" s="35"/>
      <c r="H119" s="35"/>
      <c r="I119" s="26"/>
      <c r="J119" s="28" t="s">
        <v>149</v>
      </c>
    </row>
    <row r="120" spans="1:10" s="54" customFormat="1" ht="204.75">
      <c r="A120" s="56"/>
      <c r="B120" s="41" t="s">
        <v>72</v>
      </c>
      <c r="C120" s="35">
        <f t="shared" si="2"/>
        <v>1799.52</v>
      </c>
      <c r="D120" s="35"/>
      <c r="E120" s="35">
        <v>1799.52</v>
      </c>
      <c r="F120" s="35"/>
      <c r="G120" s="35"/>
      <c r="H120" s="35"/>
      <c r="I120" s="26"/>
      <c r="J120" s="28" t="s">
        <v>149</v>
      </c>
    </row>
    <row r="121" spans="1:10" s="54" customFormat="1" ht="63">
      <c r="A121" s="56"/>
      <c r="B121" s="41" t="s">
        <v>145</v>
      </c>
      <c r="C121" s="35">
        <f t="shared" si="2"/>
        <v>14491.62</v>
      </c>
      <c r="D121" s="35"/>
      <c r="E121" s="35"/>
      <c r="F121" s="35">
        <v>14491.62</v>
      </c>
      <c r="G121" s="35"/>
      <c r="H121" s="35"/>
      <c r="I121" s="26"/>
      <c r="J121" s="28" t="s">
        <v>149</v>
      </c>
    </row>
    <row r="122" spans="1:10" s="54" customFormat="1" ht="157.5">
      <c r="A122" s="56"/>
      <c r="B122" s="41" t="s">
        <v>73</v>
      </c>
      <c r="C122" s="35">
        <f t="shared" si="2"/>
        <v>3254.2</v>
      </c>
      <c r="D122" s="35"/>
      <c r="E122" s="35"/>
      <c r="F122" s="35">
        <v>3254.2</v>
      </c>
      <c r="G122" s="35"/>
      <c r="H122" s="35"/>
      <c r="I122" s="26"/>
      <c r="J122" s="28" t="s">
        <v>149</v>
      </c>
    </row>
    <row r="123" spans="1:10" s="54" customFormat="1" ht="110.25">
      <c r="A123" s="56"/>
      <c r="B123" s="41" t="s">
        <v>74</v>
      </c>
      <c r="C123" s="35">
        <f t="shared" si="2"/>
        <v>3254.3</v>
      </c>
      <c r="D123" s="35"/>
      <c r="E123" s="35"/>
      <c r="F123" s="35">
        <v>3254.3</v>
      </c>
      <c r="G123" s="35"/>
      <c r="H123" s="35"/>
      <c r="I123" s="26"/>
      <c r="J123" s="28" t="s">
        <v>149</v>
      </c>
    </row>
    <row r="124" spans="1:10" s="54" customFormat="1" ht="47.25">
      <c r="A124" s="56"/>
      <c r="B124" s="41" t="s">
        <v>146</v>
      </c>
      <c r="C124" s="35">
        <f t="shared" si="2"/>
        <v>17639.91</v>
      </c>
      <c r="D124" s="35"/>
      <c r="E124" s="35"/>
      <c r="F124" s="35"/>
      <c r="G124" s="35">
        <v>17639.91</v>
      </c>
      <c r="H124" s="35"/>
      <c r="I124" s="26"/>
      <c r="J124" s="28" t="s">
        <v>149</v>
      </c>
    </row>
    <row r="125" spans="1:10" s="54" customFormat="1" ht="31.5">
      <c r="A125" s="56"/>
      <c r="B125" s="41" t="s">
        <v>75</v>
      </c>
      <c r="C125" s="35">
        <f t="shared" si="2"/>
        <v>0</v>
      </c>
      <c r="D125" s="35"/>
      <c r="E125" s="35"/>
      <c r="F125" s="35"/>
      <c r="G125" s="35"/>
      <c r="H125" s="35"/>
      <c r="I125" s="26"/>
      <c r="J125" s="28" t="s">
        <v>149</v>
      </c>
    </row>
    <row r="126" spans="1:10" s="54" customFormat="1" ht="31.5">
      <c r="A126" s="56"/>
      <c r="B126" s="41" t="s">
        <v>76</v>
      </c>
      <c r="C126" s="35">
        <f t="shared" si="2"/>
        <v>0</v>
      </c>
      <c r="D126" s="35"/>
      <c r="E126" s="35"/>
      <c r="F126" s="35"/>
      <c r="G126" s="35"/>
      <c r="H126" s="35"/>
      <c r="I126" s="26"/>
      <c r="J126" s="28" t="s">
        <v>149</v>
      </c>
    </row>
    <row r="127" spans="1:10" s="54" customFormat="1" ht="47.25">
      <c r="A127" s="56"/>
      <c r="B127" s="41" t="s">
        <v>147</v>
      </c>
      <c r="C127" s="35">
        <f t="shared" si="2"/>
        <v>21500</v>
      </c>
      <c r="D127" s="35"/>
      <c r="E127" s="35"/>
      <c r="F127" s="35"/>
      <c r="G127" s="35"/>
      <c r="H127" s="35">
        <v>21500</v>
      </c>
      <c r="I127" s="26"/>
      <c r="J127" s="28" t="s">
        <v>149</v>
      </c>
    </row>
    <row r="128" spans="1:10" s="54" customFormat="1" ht="31.5">
      <c r="A128" s="56"/>
      <c r="B128" s="41" t="s">
        <v>77</v>
      </c>
      <c r="C128" s="35">
        <f t="shared" si="2"/>
        <v>0</v>
      </c>
      <c r="D128" s="35"/>
      <c r="E128" s="35"/>
      <c r="F128" s="35"/>
      <c r="G128" s="35"/>
      <c r="H128" s="35"/>
      <c r="I128" s="26"/>
      <c r="J128" s="28" t="s">
        <v>149</v>
      </c>
    </row>
    <row r="129" spans="1:10" s="54" customFormat="1" ht="31.5">
      <c r="A129" s="56"/>
      <c r="B129" s="41" t="s">
        <v>78</v>
      </c>
      <c r="C129" s="35">
        <f t="shared" si="2"/>
        <v>0</v>
      </c>
      <c r="D129" s="35"/>
      <c r="E129" s="35"/>
      <c r="F129" s="35"/>
      <c r="G129" s="35"/>
      <c r="H129" s="35"/>
      <c r="I129" s="26"/>
      <c r="J129" s="28" t="s">
        <v>149</v>
      </c>
    </row>
    <row r="130" spans="1:10" s="54" customFormat="1" ht="110.25">
      <c r="A130" s="56"/>
      <c r="B130" s="41" t="s">
        <v>79</v>
      </c>
      <c r="C130" s="35">
        <f t="shared" si="2"/>
        <v>0</v>
      </c>
      <c r="D130" s="35"/>
      <c r="E130" s="35"/>
      <c r="F130" s="35"/>
      <c r="G130" s="35"/>
      <c r="H130" s="35"/>
      <c r="I130" s="26"/>
      <c r="J130" s="28" t="s">
        <v>149</v>
      </c>
    </row>
    <row r="131" spans="1:10" s="54" customFormat="1" ht="72" customHeight="1">
      <c r="A131" s="56"/>
      <c r="B131" s="41" t="s">
        <v>109</v>
      </c>
      <c r="C131" s="35">
        <f>D131+E131+F131+G131+H131</f>
        <v>46960.69</v>
      </c>
      <c r="D131" s="35">
        <v>4237.29</v>
      </c>
      <c r="E131" s="35">
        <v>8223.4</v>
      </c>
      <c r="F131" s="56">
        <v>11500</v>
      </c>
      <c r="G131" s="56">
        <v>11500</v>
      </c>
      <c r="H131" s="35">
        <v>11500</v>
      </c>
      <c r="I131" s="26" t="s">
        <v>50</v>
      </c>
      <c r="J131" s="28" t="s">
        <v>149</v>
      </c>
    </row>
    <row r="132" spans="1:10" s="54" customFormat="1" ht="32.25" customHeight="1">
      <c r="A132" s="168" t="s">
        <v>157</v>
      </c>
      <c r="B132" s="169"/>
      <c r="C132" s="35">
        <v>241964.98</v>
      </c>
      <c r="D132" s="35">
        <v>34185.49</v>
      </c>
      <c r="E132" s="35">
        <v>43630.86</v>
      </c>
      <c r="F132" s="35">
        <v>49500.12</v>
      </c>
      <c r="G132" s="35">
        <v>52648.51</v>
      </c>
      <c r="H132" s="35">
        <v>62000</v>
      </c>
      <c r="I132" s="26" t="s">
        <v>80</v>
      </c>
      <c r="J132" s="25"/>
    </row>
    <row r="133" spans="1:10" s="54" customFormat="1" ht="20.25" customHeight="1">
      <c r="A133" s="168" t="s">
        <v>87</v>
      </c>
      <c r="B133" s="169"/>
      <c r="C133" s="35"/>
      <c r="D133" s="35"/>
      <c r="E133" s="35"/>
      <c r="F133" s="35"/>
      <c r="G133" s="35"/>
      <c r="H133" s="35"/>
      <c r="I133" s="26"/>
      <c r="J133" s="25"/>
    </row>
    <row r="134" spans="1:10" s="54" customFormat="1" ht="69" customHeight="1">
      <c r="A134" s="26">
        <v>1</v>
      </c>
      <c r="B134" s="57" t="s">
        <v>82</v>
      </c>
      <c r="C134" s="38">
        <v>7160.3</v>
      </c>
      <c r="D134" s="38">
        <v>1983.8</v>
      </c>
      <c r="E134" s="38">
        <v>2694.4</v>
      </c>
      <c r="F134" s="38">
        <v>2482.1</v>
      </c>
      <c r="G134" s="38"/>
      <c r="H134" s="38"/>
      <c r="I134" s="38" t="s">
        <v>83</v>
      </c>
      <c r="J134" s="26" t="s">
        <v>84</v>
      </c>
    </row>
    <row r="135" spans="1:10" s="54" customFormat="1" ht="69.75" customHeight="1">
      <c r="A135" s="26">
        <v>2</v>
      </c>
      <c r="B135" s="57" t="s">
        <v>85</v>
      </c>
      <c r="C135" s="38">
        <v>348.8</v>
      </c>
      <c r="D135" s="38">
        <v>348.8</v>
      </c>
      <c r="E135" s="38"/>
      <c r="F135" s="38"/>
      <c r="G135" s="38"/>
      <c r="H135" s="38"/>
      <c r="I135" s="38">
        <v>2011</v>
      </c>
      <c r="J135" s="26" t="s">
        <v>84</v>
      </c>
    </row>
    <row r="136" spans="1:10" s="54" customFormat="1" ht="67.5" customHeight="1">
      <c r="A136" s="26">
        <v>3</v>
      </c>
      <c r="B136" s="57" t="s">
        <v>86</v>
      </c>
      <c r="C136" s="38">
        <v>941.2</v>
      </c>
      <c r="D136" s="38"/>
      <c r="E136" s="38"/>
      <c r="F136" s="38"/>
      <c r="G136" s="38">
        <v>470.6</v>
      </c>
      <c r="H136" s="38">
        <v>470.6</v>
      </c>
      <c r="I136" s="38" t="s">
        <v>46</v>
      </c>
      <c r="J136" s="26" t="s">
        <v>84</v>
      </c>
    </row>
    <row r="137" spans="1:10" s="54" customFormat="1" ht="24.75" customHeight="1">
      <c r="A137" s="168" t="s">
        <v>107</v>
      </c>
      <c r="B137" s="169"/>
      <c r="C137" s="38">
        <v>8450.3</v>
      </c>
      <c r="D137" s="38">
        <v>2332.6</v>
      </c>
      <c r="E137" s="38">
        <v>2694.4</v>
      </c>
      <c r="F137" s="38">
        <v>2482.1</v>
      </c>
      <c r="G137" s="38">
        <v>470.6</v>
      </c>
      <c r="H137" s="38">
        <v>470.6</v>
      </c>
      <c r="I137" s="38"/>
      <c r="J137" s="26"/>
    </row>
    <row r="138" spans="1:10" s="78" customFormat="1" ht="27.75" customHeight="1">
      <c r="A138" s="73" t="s">
        <v>158</v>
      </c>
      <c r="B138" s="74"/>
      <c r="C138" s="75">
        <f aca="true" t="shared" si="3" ref="C138:H138">SUM(C32+C61+C97+C132+C137)</f>
        <v>604584.03</v>
      </c>
      <c r="D138" s="75">
        <f t="shared" si="3"/>
        <v>56868.8275</v>
      </c>
      <c r="E138" s="75">
        <f t="shared" si="3"/>
        <v>107613.51</v>
      </c>
      <c r="F138" s="75">
        <f t="shared" si="3"/>
        <v>146118.4825</v>
      </c>
      <c r="G138" s="75">
        <f t="shared" si="3"/>
        <v>159124.035</v>
      </c>
      <c r="H138" s="75">
        <f t="shared" si="3"/>
        <v>134859.17500000002</v>
      </c>
      <c r="I138" s="76"/>
      <c r="J138" s="77"/>
    </row>
    <row r="139" spans="1:10" s="59" customFormat="1" ht="15.75">
      <c r="A139" s="168" t="s">
        <v>159</v>
      </c>
      <c r="B139" s="180"/>
      <c r="C139" s="180"/>
      <c r="D139" s="180"/>
      <c r="E139" s="180"/>
      <c r="F139" s="180"/>
      <c r="G139" s="180"/>
      <c r="H139" s="180"/>
      <c r="I139" s="180"/>
      <c r="J139" s="169"/>
    </row>
    <row r="140" spans="1:10" s="43" customFormat="1" ht="24.75" customHeight="1">
      <c r="A140" s="166" t="s">
        <v>153</v>
      </c>
      <c r="B140" s="167"/>
      <c r="C140" s="24"/>
      <c r="D140" s="24"/>
      <c r="E140" s="24"/>
      <c r="F140" s="24"/>
      <c r="G140" s="24"/>
      <c r="H140" s="24"/>
      <c r="I140" s="24"/>
      <c r="J140" s="66"/>
    </row>
    <row r="141" spans="1:10" s="54" customFormat="1" ht="75.75" customHeight="1">
      <c r="A141" s="25">
        <v>1</v>
      </c>
      <c r="B141" s="41" t="s">
        <v>110</v>
      </c>
      <c r="C141" s="53">
        <v>368</v>
      </c>
      <c r="D141" s="53">
        <v>240</v>
      </c>
      <c r="E141" s="53"/>
      <c r="F141" s="38">
        <v>128</v>
      </c>
      <c r="G141" s="38"/>
      <c r="H141" s="38"/>
      <c r="I141" s="38" t="s">
        <v>111</v>
      </c>
      <c r="J141" s="25" t="s">
        <v>124</v>
      </c>
    </row>
    <row r="142" spans="1:10" s="54" customFormat="1" ht="33.75" customHeight="1">
      <c r="A142" s="56">
        <v>2</v>
      </c>
      <c r="B142" s="41" t="s">
        <v>112</v>
      </c>
      <c r="C142" s="53">
        <v>170</v>
      </c>
      <c r="D142" s="53">
        <v>170</v>
      </c>
      <c r="E142" s="53"/>
      <c r="F142" s="53"/>
      <c r="G142" s="38"/>
      <c r="H142" s="38"/>
      <c r="I142" s="38">
        <v>2011</v>
      </c>
      <c r="J142" s="25" t="s">
        <v>124</v>
      </c>
    </row>
    <row r="143" spans="1:10" s="54" customFormat="1" ht="67.5" customHeight="1">
      <c r="A143" s="56">
        <v>3</v>
      </c>
      <c r="B143" s="41" t="s">
        <v>113</v>
      </c>
      <c r="C143" s="53">
        <v>30</v>
      </c>
      <c r="D143" s="53">
        <v>30</v>
      </c>
      <c r="E143" s="53"/>
      <c r="F143" s="53"/>
      <c r="G143" s="38"/>
      <c r="H143" s="38"/>
      <c r="I143" s="38">
        <v>2011</v>
      </c>
      <c r="J143" s="25" t="s">
        <v>124</v>
      </c>
    </row>
    <row r="144" spans="1:10" s="54" customFormat="1" ht="51.75" customHeight="1">
      <c r="A144" s="56">
        <v>4</v>
      </c>
      <c r="B144" s="41" t="s">
        <v>114</v>
      </c>
      <c r="C144" s="53">
        <v>540.5</v>
      </c>
      <c r="D144" s="53">
        <v>540.5</v>
      </c>
      <c r="E144" s="53"/>
      <c r="F144" s="53"/>
      <c r="G144" s="38"/>
      <c r="H144" s="38"/>
      <c r="I144" s="38">
        <v>2011</v>
      </c>
      <c r="J144" s="25" t="s">
        <v>124</v>
      </c>
    </row>
    <row r="145" spans="1:10" s="54" customFormat="1" ht="49.5" customHeight="1">
      <c r="A145" s="25">
        <v>5</v>
      </c>
      <c r="B145" s="41" t="s">
        <v>115</v>
      </c>
      <c r="C145" s="53">
        <v>1000</v>
      </c>
      <c r="D145" s="53">
        <v>400</v>
      </c>
      <c r="E145" s="53">
        <v>450</v>
      </c>
      <c r="F145" s="53">
        <v>150</v>
      </c>
      <c r="G145" s="38"/>
      <c r="H145" s="38"/>
      <c r="I145" s="38" t="s">
        <v>116</v>
      </c>
      <c r="J145" s="25" t="s">
        <v>124</v>
      </c>
    </row>
    <row r="146" spans="1:10" s="54" customFormat="1" ht="85.5" customHeight="1">
      <c r="A146" s="56">
        <v>6</v>
      </c>
      <c r="B146" s="41" t="s">
        <v>117</v>
      </c>
      <c r="C146" s="53">
        <v>1000</v>
      </c>
      <c r="D146" s="53">
        <v>1000</v>
      </c>
      <c r="E146" s="53"/>
      <c r="F146" s="53"/>
      <c r="G146" s="38"/>
      <c r="H146" s="38"/>
      <c r="I146" s="38">
        <v>2011</v>
      </c>
      <c r="J146" s="25" t="s">
        <v>124</v>
      </c>
    </row>
    <row r="147" spans="1:10" s="54" customFormat="1" ht="51.75" customHeight="1">
      <c r="A147" s="25">
        <v>7</v>
      </c>
      <c r="B147" s="41" t="s">
        <v>118</v>
      </c>
      <c r="C147" s="53">
        <v>4500</v>
      </c>
      <c r="D147" s="53">
        <v>2000</v>
      </c>
      <c r="E147" s="53">
        <v>1500</v>
      </c>
      <c r="F147" s="53">
        <v>1000</v>
      </c>
      <c r="G147" s="38"/>
      <c r="H147" s="38"/>
      <c r="I147" s="38" t="s">
        <v>83</v>
      </c>
      <c r="J147" s="25" t="s">
        <v>124</v>
      </c>
    </row>
    <row r="148" spans="1:10" s="54" customFormat="1" ht="54" customHeight="1">
      <c r="A148" s="25">
        <v>8</v>
      </c>
      <c r="B148" s="41" t="s">
        <v>119</v>
      </c>
      <c r="C148" s="53">
        <v>1600</v>
      </c>
      <c r="D148" s="53">
        <v>400</v>
      </c>
      <c r="E148" s="53">
        <v>600</v>
      </c>
      <c r="F148" s="53">
        <v>600</v>
      </c>
      <c r="G148" s="38"/>
      <c r="H148" s="38"/>
      <c r="I148" s="38" t="s">
        <v>83</v>
      </c>
      <c r="J148" s="25" t="s">
        <v>124</v>
      </c>
    </row>
    <row r="149" spans="1:10" s="54" customFormat="1" ht="46.5" customHeight="1">
      <c r="A149" s="25">
        <v>9</v>
      </c>
      <c r="B149" s="41" t="s">
        <v>120</v>
      </c>
      <c r="C149" s="53">
        <v>420</v>
      </c>
      <c r="D149" s="53"/>
      <c r="E149" s="53">
        <v>300</v>
      </c>
      <c r="F149" s="53">
        <v>120</v>
      </c>
      <c r="G149" s="38"/>
      <c r="H149" s="38"/>
      <c r="I149" s="38" t="s">
        <v>35</v>
      </c>
      <c r="J149" s="25" t="s">
        <v>124</v>
      </c>
    </row>
    <row r="150" spans="1:10" s="54" customFormat="1" ht="63">
      <c r="A150" s="56">
        <v>10</v>
      </c>
      <c r="B150" s="52" t="s">
        <v>121</v>
      </c>
      <c r="C150" s="60">
        <v>600</v>
      </c>
      <c r="D150" s="27"/>
      <c r="E150" s="31"/>
      <c r="F150" s="31">
        <v>600</v>
      </c>
      <c r="G150" s="30"/>
      <c r="H150" s="30"/>
      <c r="I150" s="39">
        <v>2013</v>
      </c>
      <c r="J150" s="25" t="s">
        <v>124</v>
      </c>
    </row>
    <row r="151" spans="1:10" s="54" customFormat="1" ht="47.25">
      <c r="A151" s="56">
        <v>11</v>
      </c>
      <c r="B151" s="58" t="s">
        <v>122</v>
      </c>
      <c r="C151" s="61">
        <v>3750</v>
      </c>
      <c r="D151" s="56"/>
      <c r="E151" s="56"/>
      <c r="F151" s="56"/>
      <c r="G151" s="28">
        <v>1875</v>
      </c>
      <c r="H151" s="28">
        <v>1875</v>
      </c>
      <c r="I151" s="38" t="s">
        <v>123</v>
      </c>
      <c r="J151" s="25" t="s">
        <v>124</v>
      </c>
    </row>
    <row r="152" spans="1:10" s="29" customFormat="1" ht="136.5" customHeight="1" hidden="1">
      <c r="A152" s="25"/>
      <c r="B152" s="41"/>
      <c r="C152" s="25"/>
      <c r="D152" s="25"/>
      <c r="E152" s="25"/>
      <c r="F152" s="25"/>
      <c r="G152" s="25"/>
      <c r="H152" s="25"/>
      <c r="I152" s="25"/>
      <c r="J152" s="25" t="s">
        <v>55</v>
      </c>
    </row>
    <row r="153" spans="1:10" s="54" customFormat="1" ht="47.25">
      <c r="A153" s="39">
        <v>12</v>
      </c>
      <c r="B153" s="52" t="s">
        <v>56</v>
      </c>
      <c r="C153" s="53">
        <v>2300</v>
      </c>
      <c r="D153" s="38"/>
      <c r="E153" s="38">
        <v>1037.5</v>
      </c>
      <c r="F153" s="38">
        <v>1262.5</v>
      </c>
      <c r="G153" s="38"/>
      <c r="H153" s="38"/>
      <c r="I153" s="38" t="s">
        <v>35</v>
      </c>
      <c r="J153" s="26" t="s">
        <v>57</v>
      </c>
    </row>
    <row r="154" spans="1:10" s="54" customFormat="1" ht="53.25" customHeight="1">
      <c r="A154" s="39">
        <v>13</v>
      </c>
      <c r="B154" s="52" t="s">
        <v>58</v>
      </c>
      <c r="C154" s="53">
        <v>3869.4</v>
      </c>
      <c r="D154" s="38"/>
      <c r="E154" s="38"/>
      <c r="F154" s="38"/>
      <c r="G154" s="38">
        <v>1775.8</v>
      </c>
      <c r="H154" s="38">
        <v>2093.6</v>
      </c>
      <c r="I154" s="38" t="s">
        <v>46</v>
      </c>
      <c r="J154" s="26" t="s">
        <v>57</v>
      </c>
    </row>
    <row r="155" spans="1:10" s="29" customFormat="1" ht="21.75" customHeight="1">
      <c r="A155" s="168" t="s">
        <v>154</v>
      </c>
      <c r="B155" s="169"/>
      <c r="C155" s="33">
        <f aca="true" t="shared" si="4" ref="C155:H155">SUM(C141:C154)</f>
        <v>20147.9</v>
      </c>
      <c r="D155" s="33">
        <f t="shared" si="4"/>
        <v>4780.5</v>
      </c>
      <c r="E155" s="33">
        <f t="shared" si="4"/>
        <v>3887.5</v>
      </c>
      <c r="F155" s="33">
        <f t="shared" si="4"/>
        <v>3860.5</v>
      </c>
      <c r="G155" s="33">
        <f t="shared" si="4"/>
        <v>3650.8</v>
      </c>
      <c r="H155" s="33">
        <f t="shared" si="4"/>
        <v>3968.6</v>
      </c>
      <c r="I155" s="25"/>
      <c r="J155" s="25"/>
    </row>
    <row r="156" spans="1:10" s="29" customFormat="1" ht="20.25" customHeight="1">
      <c r="A156" s="168" t="s">
        <v>88</v>
      </c>
      <c r="B156" s="169"/>
      <c r="C156" s="33"/>
      <c r="D156" s="33"/>
      <c r="E156" s="33"/>
      <c r="F156" s="33"/>
      <c r="G156" s="33"/>
      <c r="H156" s="33"/>
      <c r="I156" s="25"/>
      <c r="J156" s="25"/>
    </row>
    <row r="157" spans="1:10" s="54" customFormat="1" ht="41.25" customHeight="1">
      <c r="A157" s="39">
        <v>1</v>
      </c>
      <c r="B157" s="52" t="s">
        <v>125</v>
      </c>
      <c r="C157" s="53">
        <v>190</v>
      </c>
      <c r="D157" s="53">
        <v>190</v>
      </c>
      <c r="E157" s="39"/>
      <c r="F157" s="39"/>
      <c r="G157" s="39"/>
      <c r="H157" s="39"/>
      <c r="I157" s="30">
        <v>2011</v>
      </c>
      <c r="J157" s="26" t="s">
        <v>124</v>
      </c>
    </row>
    <row r="158" spans="1:10" s="54" customFormat="1" ht="12.75" customHeight="1">
      <c r="A158" s="143">
        <v>2</v>
      </c>
      <c r="B158" s="145" t="s">
        <v>126</v>
      </c>
      <c r="C158" s="150">
        <v>1000</v>
      </c>
      <c r="D158" s="143"/>
      <c r="E158" s="149">
        <v>750</v>
      </c>
      <c r="F158" s="149">
        <v>250</v>
      </c>
      <c r="G158" s="143"/>
      <c r="H158" s="143"/>
      <c r="I158" s="146" t="s">
        <v>35</v>
      </c>
      <c r="J158" s="147" t="s">
        <v>124</v>
      </c>
    </row>
    <row r="159" spans="1:10" s="54" customFormat="1" ht="30" customHeight="1">
      <c r="A159" s="143"/>
      <c r="B159" s="145"/>
      <c r="C159" s="150"/>
      <c r="D159" s="143"/>
      <c r="E159" s="149"/>
      <c r="F159" s="149"/>
      <c r="G159" s="143"/>
      <c r="H159" s="143"/>
      <c r="I159" s="146"/>
      <c r="J159" s="147"/>
    </row>
    <row r="160" spans="1:10" s="54" customFormat="1" ht="12.75" customHeight="1">
      <c r="A160" s="143">
        <v>3</v>
      </c>
      <c r="B160" s="145" t="s">
        <v>127</v>
      </c>
      <c r="C160" s="150">
        <v>230</v>
      </c>
      <c r="D160" s="149">
        <v>230</v>
      </c>
      <c r="E160" s="143"/>
      <c r="F160" s="143"/>
      <c r="G160" s="143"/>
      <c r="H160" s="143"/>
      <c r="I160" s="146">
        <v>2011</v>
      </c>
      <c r="J160" s="147" t="s">
        <v>124</v>
      </c>
    </row>
    <row r="161" spans="1:10" s="54" customFormat="1" ht="35.25" customHeight="1">
      <c r="A161" s="143"/>
      <c r="B161" s="145"/>
      <c r="C161" s="150"/>
      <c r="D161" s="149"/>
      <c r="E161" s="143"/>
      <c r="F161" s="143"/>
      <c r="G161" s="143"/>
      <c r="H161" s="143"/>
      <c r="I161" s="146"/>
      <c r="J161" s="147"/>
    </row>
    <row r="162" spans="1:10" s="54" customFormat="1" ht="12.75" customHeight="1">
      <c r="A162" s="143">
        <v>4</v>
      </c>
      <c r="B162" s="145" t="s">
        <v>128</v>
      </c>
      <c r="C162" s="150">
        <v>240</v>
      </c>
      <c r="D162" s="143"/>
      <c r="E162" s="149">
        <v>240</v>
      </c>
      <c r="F162" s="143"/>
      <c r="G162" s="143"/>
      <c r="H162" s="143"/>
      <c r="I162" s="146">
        <v>2012</v>
      </c>
      <c r="J162" s="147" t="s">
        <v>124</v>
      </c>
    </row>
    <row r="163" spans="1:10" s="54" customFormat="1" ht="52.5" customHeight="1">
      <c r="A163" s="143"/>
      <c r="B163" s="145"/>
      <c r="C163" s="150"/>
      <c r="D163" s="143"/>
      <c r="E163" s="149"/>
      <c r="F163" s="143"/>
      <c r="G163" s="143"/>
      <c r="H163" s="143"/>
      <c r="I163" s="146"/>
      <c r="J163" s="147"/>
    </row>
    <row r="164" spans="1:10" s="54" customFormat="1" ht="56.25" customHeight="1">
      <c r="A164" s="143">
        <v>5</v>
      </c>
      <c r="B164" s="52" t="s">
        <v>129</v>
      </c>
      <c r="C164" s="27">
        <v>15000</v>
      </c>
      <c r="D164" s="30"/>
      <c r="E164" s="31">
        <v>1500</v>
      </c>
      <c r="F164" s="31">
        <v>7500</v>
      </c>
      <c r="G164" s="31">
        <v>6000</v>
      </c>
      <c r="H164" s="27"/>
      <c r="I164" s="30" t="s">
        <v>130</v>
      </c>
      <c r="J164" s="26" t="s">
        <v>124</v>
      </c>
    </row>
    <row r="165" spans="1:10" s="54" customFormat="1" ht="12.75" customHeight="1" hidden="1">
      <c r="A165" s="143"/>
      <c r="B165" s="64" t="s">
        <v>131</v>
      </c>
      <c r="C165" s="27"/>
      <c r="D165" s="30"/>
      <c r="E165" s="30"/>
      <c r="F165" s="30"/>
      <c r="G165" s="30"/>
      <c r="H165" s="30"/>
      <c r="I165" s="30"/>
      <c r="J165" s="26"/>
    </row>
    <row r="166" spans="1:10" s="54" customFormat="1" ht="0.75" customHeight="1" hidden="1">
      <c r="A166" s="143"/>
      <c r="B166" s="64" t="s">
        <v>132</v>
      </c>
      <c r="C166" s="27"/>
      <c r="D166" s="30"/>
      <c r="E166" s="30"/>
      <c r="F166" s="30"/>
      <c r="G166" s="30"/>
      <c r="H166" s="30"/>
      <c r="I166" s="30"/>
      <c r="J166" s="26"/>
    </row>
    <row r="167" spans="1:10" s="54" customFormat="1" ht="72" customHeight="1">
      <c r="A167" s="143">
        <v>6</v>
      </c>
      <c r="B167" s="52" t="s">
        <v>133</v>
      </c>
      <c r="C167" s="27">
        <v>13500</v>
      </c>
      <c r="D167" s="30"/>
      <c r="E167" s="27"/>
      <c r="F167" s="31">
        <v>6000</v>
      </c>
      <c r="G167" s="26">
        <v>7500</v>
      </c>
      <c r="H167" s="30"/>
      <c r="I167" s="30" t="s">
        <v>134</v>
      </c>
      <c r="J167" s="26" t="s">
        <v>124</v>
      </c>
    </row>
    <row r="168" spans="1:10" s="54" customFormat="1" ht="3.75" customHeight="1" hidden="1">
      <c r="A168" s="143"/>
      <c r="B168" s="64" t="s">
        <v>135</v>
      </c>
      <c r="C168" s="27"/>
      <c r="D168" s="30"/>
      <c r="E168" s="30"/>
      <c r="F168" s="30"/>
      <c r="G168" s="30"/>
      <c r="H168" s="30"/>
      <c r="I168" s="30"/>
      <c r="J168" s="26"/>
    </row>
    <row r="169" spans="1:10" s="54" customFormat="1" ht="12.75" customHeight="1" hidden="1">
      <c r="A169" s="143"/>
      <c r="B169" s="64" t="s">
        <v>136</v>
      </c>
      <c r="C169" s="27"/>
      <c r="D169" s="30"/>
      <c r="E169" s="30"/>
      <c r="F169" s="30"/>
      <c r="G169" s="30"/>
      <c r="H169" s="30"/>
      <c r="I169" s="30"/>
      <c r="J169" s="26"/>
    </row>
    <row r="170" spans="1:10" s="54" customFormat="1" ht="12.75" customHeight="1" hidden="1">
      <c r="A170" s="143"/>
      <c r="B170" s="64" t="s">
        <v>137</v>
      </c>
      <c r="C170" s="27"/>
      <c r="D170" s="30"/>
      <c r="E170" s="30"/>
      <c r="F170" s="30"/>
      <c r="G170" s="30"/>
      <c r="H170" s="30"/>
      <c r="I170" s="30"/>
      <c r="J170" s="26"/>
    </row>
    <row r="171" spans="1:10" s="54" customFormat="1" ht="59.25" customHeight="1">
      <c r="A171" s="39">
        <v>7</v>
      </c>
      <c r="B171" s="52" t="s">
        <v>138</v>
      </c>
      <c r="C171" s="27">
        <v>1000</v>
      </c>
      <c r="D171" s="31">
        <v>1000</v>
      </c>
      <c r="E171" s="30"/>
      <c r="F171" s="30"/>
      <c r="G171" s="30"/>
      <c r="H171" s="30"/>
      <c r="I171" s="30">
        <v>2011</v>
      </c>
      <c r="J171" s="26" t="s">
        <v>124</v>
      </c>
    </row>
    <row r="172" spans="1:10" s="54" customFormat="1" ht="112.5" customHeight="1">
      <c r="A172" s="39">
        <v>8</v>
      </c>
      <c r="B172" s="145" t="s">
        <v>160</v>
      </c>
      <c r="C172" s="27">
        <v>1000</v>
      </c>
      <c r="D172" s="31">
        <v>1000</v>
      </c>
      <c r="E172" s="30"/>
      <c r="F172" s="30"/>
      <c r="G172" s="30"/>
      <c r="H172" s="30"/>
      <c r="I172" s="30">
        <v>2011</v>
      </c>
      <c r="J172" s="26" t="s">
        <v>124</v>
      </c>
    </row>
    <row r="173" spans="1:10" s="54" customFormat="1" ht="108.75" customHeight="1" hidden="1">
      <c r="A173" s="39"/>
      <c r="B173" s="145"/>
      <c r="C173" s="27"/>
      <c r="D173" s="27"/>
      <c r="E173" s="30"/>
      <c r="F173" s="30"/>
      <c r="G173" s="30"/>
      <c r="H173" s="30"/>
      <c r="I173" s="30"/>
      <c r="J173" s="26"/>
    </row>
    <row r="174" spans="1:10" s="54" customFormat="1" ht="72" customHeight="1">
      <c r="A174" s="39">
        <v>9</v>
      </c>
      <c r="B174" s="52" t="s">
        <v>139</v>
      </c>
      <c r="C174" s="60">
        <v>600</v>
      </c>
      <c r="D174" s="27"/>
      <c r="E174" s="31"/>
      <c r="F174" s="31">
        <v>600</v>
      </c>
      <c r="G174" s="30"/>
      <c r="H174" s="30"/>
      <c r="I174" s="30">
        <v>2013</v>
      </c>
      <c r="J174" s="26" t="s">
        <v>124</v>
      </c>
    </row>
    <row r="175" spans="1:10" s="54" customFormat="1" ht="43.5" customHeight="1">
      <c r="A175" s="39">
        <v>10</v>
      </c>
      <c r="B175" s="52" t="s">
        <v>140</v>
      </c>
      <c r="C175" s="53">
        <v>3750</v>
      </c>
      <c r="D175" s="56"/>
      <c r="E175" s="56"/>
      <c r="F175" s="56"/>
      <c r="G175" s="38">
        <v>1875</v>
      </c>
      <c r="H175" s="38">
        <v>1875</v>
      </c>
      <c r="I175" s="39" t="s">
        <v>141</v>
      </c>
      <c r="J175" s="26" t="s">
        <v>124</v>
      </c>
    </row>
    <row r="176" spans="1:10" s="54" customFormat="1" ht="47.25">
      <c r="A176" s="39">
        <v>11</v>
      </c>
      <c r="B176" s="52" t="s">
        <v>62</v>
      </c>
      <c r="C176" s="53">
        <v>750</v>
      </c>
      <c r="D176" s="38"/>
      <c r="E176" s="53"/>
      <c r="F176" s="53">
        <v>750</v>
      </c>
      <c r="G176" s="38"/>
      <c r="H176" s="53"/>
      <c r="I176" s="38">
        <v>2013</v>
      </c>
      <c r="J176" s="26" t="s">
        <v>57</v>
      </c>
    </row>
    <row r="177" spans="1:10" s="29" customFormat="1" ht="22.5" customHeight="1">
      <c r="A177" s="168" t="s">
        <v>155</v>
      </c>
      <c r="B177" s="169"/>
      <c r="C177" s="33">
        <f aca="true" t="shared" si="5" ref="C177:H177">SUM(C157:C176)</f>
        <v>37260</v>
      </c>
      <c r="D177" s="33">
        <f t="shared" si="5"/>
        <v>2420</v>
      </c>
      <c r="E177" s="33">
        <f t="shared" si="5"/>
        <v>2490</v>
      </c>
      <c r="F177" s="33">
        <f t="shared" si="5"/>
        <v>15100</v>
      </c>
      <c r="G177" s="33">
        <f t="shared" si="5"/>
        <v>15375</v>
      </c>
      <c r="H177" s="33">
        <f t="shared" si="5"/>
        <v>1875</v>
      </c>
      <c r="I177" s="25"/>
      <c r="J177" s="25"/>
    </row>
    <row r="178" spans="1:10" s="43" customFormat="1" ht="27" customHeight="1">
      <c r="A178" s="166" t="s">
        <v>156</v>
      </c>
      <c r="B178" s="167"/>
      <c r="C178" s="44"/>
      <c r="D178" s="24"/>
      <c r="E178" s="24"/>
      <c r="F178" s="24"/>
      <c r="G178" s="24"/>
      <c r="H178" s="24"/>
      <c r="I178" s="24"/>
      <c r="J178" s="66"/>
    </row>
    <row r="179" spans="1:10" s="47" customFormat="1" ht="19.5" customHeight="1" hidden="1">
      <c r="A179" s="45"/>
      <c r="B179" s="41"/>
      <c r="C179" s="46">
        <v>0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1"/>
      <c r="J179" s="45" t="s">
        <v>40</v>
      </c>
    </row>
    <row r="180" spans="1:10" s="47" customFormat="1" ht="19.5" customHeight="1" hidden="1">
      <c r="A180" s="45"/>
      <c r="B180" s="41"/>
      <c r="C180" s="46">
        <v>0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1"/>
      <c r="J180" s="45" t="s">
        <v>40</v>
      </c>
    </row>
    <row r="181" spans="1:10" s="47" customFormat="1" ht="57" customHeight="1">
      <c r="A181" s="45">
        <v>1</v>
      </c>
      <c r="B181" s="41" t="s">
        <v>148</v>
      </c>
      <c r="C181" s="46">
        <v>32500</v>
      </c>
      <c r="D181" s="46">
        <v>0</v>
      </c>
      <c r="E181" s="46">
        <v>12500</v>
      </c>
      <c r="F181" s="46">
        <v>20000</v>
      </c>
      <c r="G181" s="46">
        <v>0</v>
      </c>
      <c r="H181" s="46">
        <v>0</v>
      </c>
      <c r="I181" s="41" t="s">
        <v>35</v>
      </c>
      <c r="J181" s="66" t="s">
        <v>142</v>
      </c>
    </row>
    <row r="182" spans="1:10" s="47" customFormat="1" ht="37.5" customHeight="1">
      <c r="A182" s="45">
        <v>2</v>
      </c>
      <c r="B182" s="41" t="s">
        <v>11</v>
      </c>
      <c r="C182" s="46">
        <v>7450</v>
      </c>
      <c r="D182" s="46">
        <v>0</v>
      </c>
      <c r="E182" s="46">
        <v>7450</v>
      </c>
      <c r="F182" s="46">
        <v>0</v>
      </c>
      <c r="G182" s="46">
        <v>0</v>
      </c>
      <c r="H182" s="46">
        <v>0</v>
      </c>
      <c r="I182" s="41">
        <v>2012</v>
      </c>
      <c r="J182" s="66" t="s">
        <v>142</v>
      </c>
    </row>
    <row r="183" spans="1:10" s="47" customFormat="1" ht="41.25" customHeight="1">
      <c r="A183" s="45">
        <v>3</v>
      </c>
      <c r="B183" s="41" t="s">
        <v>36</v>
      </c>
      <c r="C183" s="46">
        <v>5108</v>
      </c>
      <c r="D183" s="46">
        <v>0</v>
      </c>
      <c r="E183" s="46">
        <v>5108</v>
      </c>
      <c r="F183" s="46">
        <v>0</v>
      </c>
      <c r="G183" s="46">
        <v>0</v>
      </c>
      <c r="H183" s="46">
        <v>0</v>
      </c>
      <c r="I183" s="41">
        <v>2012</v>
      </c>
      <c r="J183" s="66" t="s">
        <v>142</v>
      </c>
    </row>
    <row r="184" spans="1:10" s="47" customFormat="1" ht="36" customHeight="1">
      <c r="A184" s="45">
        <v>4</v>
      </c>
      <c r="B184" s="41" t="s">
        <v>10</v>
      </c>
      <c r="C184" s="46">
        <v>3600</v>
      </c>
      <c r="D184" s="46">
        <v>0</v>
      </c>
      <c r="E184" s="46">
        <v>3600</v>
      </c>
      <c r="F184" s="46">
        <v>0</v>
      </c>
      <c r="G184" s="46">
        <v>0</v>
      </c>
      <c r="H184" s="46">
        <v>0</v>
      </c>
      <c r="I184" s="41">
        <v>2012</v>
      </c>
      <c r="J184" s="66" t="s">
        <v>142</v>
      </c>
    </row>
    <row r="185" spans="1:10" s="47" customFormat="1" ht="24" customHeight="1" hidden="1">
      <c r="A185" s="45"/>
      <c r="B185" s="41"/>
      <c r="C185" s="46">
        <v>0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1"/>
      <c r="J185" s="66" t="s">
        <v>142</v>
      </c>
    </row>
    <row r="186" spans="1:10" s="47" customFormat="1" ht="29.25" customHeight="1" hidden="1">
      <c r="A186" s="45"/>
      <c r="B186" s="41"/>
      <c r="C186" s="46">
        <v>0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1"/>
      <c r="J186" s="66" t="s">
        <v>142</v>
      </c>
    </row>
    <row r="187" spans="1:10" s="47" customFormat="1" ht="39" customHeight="1">
      <c r="A187" s="45">
        <v>5</v>
      </c>
      <c r="B187" s="41" t="s">
        <v>5</v>
      </c>
      <c r="C187" s="46">
        <v>12500</v>
      </c>
      <c r="D187" s="46">
        <v>0</v>
      </c>
      <c r="E187" s="46">
        <v>2000</v>
      </c>
      <c r="F187" s="46">
        <v>3500</v>
      </c>
      <c r="G187" s="46">
        <v>3500</v>
      </c>
      <c r="H187" s="46">
        <v>3500</v>
      </c>
      <c r="I187" s="41" t="s">
        <v>39</v>
      </c>
      <c r="J187" s="66" t="s">
        <v>142</v>
      </c>
    </row>
    <row r="188" spans="1:10" s="47" customFormat="1" ht="24.75" customHeight="1">
      <c r="A188" s="45">
        <v>6</v>
      </c>
      <c r="B188" s="41" t="s">
        <v>6</v>
      </c>
      <c r="C188" s="46">
        <v>6880</v>
      </c>
      <c r="D188" s="46">
        <v>0</v>
      </c>
      <c r="E188" s="46">
        <v>680</v>
      </c>
      <c r="F188" s="46">
        <v>1200</v>
      </c>
      <c r="G188" s="46">
        <v>2500</v>
      </c>
      <c r="H188" s="46">
        <v>2500</v>
      </c>
      <c r="I188" s="41" t="s">
        <v>39</v>
      </c>
      <c r="J188" s="66" t="s">
        <v>142</v>
      </c>
    </row>
    <row r="189" spans="1:10" s="47" customFormat="1" ht="30" customHeight="1" hidden="1">
      <c r="A189" s="45"/>
      <c r="B189" s="41"/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1"/>
      <c r="J189" s="45" t="s">
        <v>40</v>
      </c>
    </row>
    <row r="190" spans="1:10" s="47" customFormat="1" ht="27.75" customHeight="1" hidden="1">
      <c r="A190" s="45"/>
      <c r="B190" s="41"/>
      <c r="C190" s="46">
        <v>0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1"/>
      <c r="J190" s="45" t="s">
        <v>40</v>
      </c>
    </row>
    <row r="191" spans="1:10" s="47" customFormat="1" ht="36" customHeight="1">
      <c r="A191" s="45">
        <v>7</v>
      </c>
      <c r="B191" s="41" t="s">
        <v>29</v>
      </c>
      <c r="C191" s="46">
        <v>7600</v>
      </c>
      <c r="D191" s="46">
        <v>0</v>
      </c>
      <c r="E191" s="46">
        <v>1800</v>
      </c>
      <c r="F191" s="46">
        <v>1800</v>
      </c>
      <c r="G191" s="46">
        <v>2000</v>
      </c>
      <c r="H191" s="46">
        <v>2000</v>
      </c>
      <c r="I191" s="41" t="s">
        <v>39</v>
      </c>
      <c r="J191" s="66" t="s">
        <v>142</v>
      </c>
    </row>
    <row r="192" spans="1:10" s="47" customFormat="1" ht="12.75" customHeight="1" hidden="1">
      <c r="A192" s="45"/>
      <c r="B192" s="41"/>
      <c r="C192" s="49"/>
      <c r="D192" s="49"/>
      <c r="E192" s="49"/>
      <c r="F192" s="45"/>
      <c r="G192" s="45"/>
      <c r="H192" s="45"/>
      <c r="I192" s="48"/>
      <c r="J192" s="45" t="s">
        <v>40</v>
      </c>
    </row>
    <row r="193" spans="1:10" s="47" customFormat="1" ht="12.75" customHeight="1" hidden="1">
      <c r="A193" s="45"/>
      <c r="B193" s="41"/>
      <c r="C193" s="50"/>
      <c r="D193" s="48"/>
      <c r="E193" s="48"/>
      <c r="F193" s="24"/>
      <c r="G193" s="45"/>
      <c r="H193" s="45"/>
      <c r="I193" s="48"/>
      <c r="J193" s="45" t="s">
        <v>40</v>
      </c>
    </row>
    <row r="194" spans="1:10" s="47" customFormat="1" ht="15.75" hidden="1">
      <c r="A194" s="45"/>
      <c r="B194" s="51"/>
      <c r="C194" s="45"/>
      <c r="D194" s="45"/>
      <c r="E194" s="45"/>
      <c r="F194" s="45"/>
      <c r="G194" s="45"/>
      <c r="H194" s="45"/>
      <c r="I194" s="45"/>
      <c r="J194" s="45" t="s">
        <v>40</v>
      </c>
    </row>
    <row r="195" spans="1:10" s="47" customFormat="1" ht="15.75" hidden="1">
      <c r="A195" s="45"/>
      <c r="B195" s="51"/>
      <c r="C195" s="45"/>
      <c r="D195" s="45"/>
      <c r="E195" s="45"/>
      <c r="F195" s="45"/>
      <c r="G195" s="45"/>
      <c r="H195" s="45"/>
      <c r="I195" s="45"/>
      <c r="J195" s="45" t="s">
        <v>40</v>
      </c>
    </row>
    <row r="196" spans="1:10" s="54" customFormat="1" ht="63">
      <c r="A196" s="39">
        <v>8</v>
      </c>
      <c r="B196" s="52" t="s">
        <v>63</v>
      </c>
      <c r="C196" s="53">
        <v>2244</v>
      </c>
      <c r="D196" s="38"/>
      <c r="E196" s="53">
        <v>2244</v>
      </c>
      <c r="F196" s="38"/>
      <c r="G196" s="38"/>
      <c r="H196" s="38"/>
      <c r="I196" s="38">
        <v>2012</v>
      </c>
      <c r="J196" s="26" t="s">
        <v>57</v>
      </c>
    </row>
    <row r="197" spans="1:10" s="54" customFormat="1" ht="78.75">
      <c r="A197" s="39">
        <v>9</v>
      </c>
      <c r="B197" s="52" t="s">
        <v>64</v>
      </c>
      <c r="C197" s="53">
        <v>3130.5</v>
      </c>
      <c r="D197" s="38"/>
      <c r="E197" s="53">
        <v>3130.5</v>
      </c>
      <c r="F197" s="38"/>
      <c r="G197" s="38"/>
      <c r="H197" s="38"/>
      <c r="I197" s="38">
        <v>2012</v>
      </c>
      <c r="J197" s="26" t="s">
        <v>57</v>
      </c>
    </row>
    <row r="198" spans="1:10" s="54" customFormat="1" ht="31.5">
      <c r="A198" s="39">
        <v>10</v>
      </c>
      <c r="B198" s="52" t="s">
        <v>65</v>
      </c>
      <c r="C198" s="53">
        <v>1941.8</v>
      </c>
      <c r="D198" s="38"/>
      <c r="E198" s="38">
        <v>953.3</v>
      </c>
      <c r="F198" s="38">
        <v>988.5</v>
      </c>
      <c r="G198" s="38"/>
      <c r="H198" s="38"/>
      <c r="I198" s="38" t="s">
        <v>35</v>
      </c>
      <c r="J198" s="26" t="s">
        <v>57</v>
      </c>
    </row>
    <row r="199" spans="1:10" s="54" customFormat="1" ht="63">
      <c r="A199" s="39">
        <v>11</v>
      </c>
      <c r="B199" s="52" t="s">
        <v>66</v>
      </c>
      <c r="C199" s="53">
        <v>4362.5</v>
      </c>
      <c r="D199" s="38"/>
      <c r="E199" s="38"/>
      <c r="F199" s="38">
        <v>4362.5</v>
      </c>
      <c r="G199" s="38"/>
      <c r="H199" s="38"/>
      <c r="I199" s="38">
        <v>2013</v>
      </c>
      <c r="J199" s="26" t="s">
        <v>57</v>
      </c>
    </row>
    <row r="200" spans="1:10" s="54" customFormat="1" ht="31.5">
      <c r="A200" s="39">
        <v>12</v>
      </c>
      <c r="B200" s="52" t="s">
        <v>67</v>
      </c>
      <c r="C200" s="53">
        <v>12286.9</v>
      </c>
      <c r="D200" s="38"/>
      <c r="E200" s="38"/>
      <c r="F200" s="38">
        <v>3177.5</v>
      </c>
      <c r="G200" s="38">
        <v>4037.5</v>
      </c>
      <c r="H200" s="38">
        <v>5071.9</v>
      </c>
      <c r="I200" s="38" t="s">
        <v>41</v>
      </c>
      <c r="J200" s="26" t="s">
        <v>57</v>
      </c>
    </row>
    <row r="201" spans="1:10" s="54" customFormat="1" ht="47.25">
      <c r="A201" s="39">
        <v>13</v>
      </c>
      <c r="B201" s="52" t="s">
        <v>68</v>
      </c>
      <c r="C201" s="53">
        <v>625</v>
      </c>
      <c r="D201" s="38"/>
      <c r="E201" s="53"/>
      <c r="F201" s="38"/>
      <c r="G201" s="53">
        <v>625</v>
      </c>
      <c r="H201" s="38"/>
      <c r="I201" s="38">
        <v>2014</v>
      </c>
      <c r="J201" s="26"/>
    </row>
    <row r="202" spans="1:10" s="47" customFormat="1" ht="21.75" customHeight="1">
      <c r="A202" s="170" t="s">
        <v>69</v>
      </c>
      <c r="B202" s="171"/>
      <c r="C202" s="46">
        <f aca="true" t="shared" si="6" ref="C202:H202">SUM(C181:C201)</f>
        <v>100228.7</v>
      </c>
      <c r="D202" s="46">
        <f t="shared" si="6"/>
        <v>0</v>
      </c>
      <c r="E202" s="46">
        <f t="shared" si="6"/>
        <v>39465.8</v>
      </c>
      <c r="F202" s="46">
        <f t="shared" si="6"/>
        <v>35028.5</v>
      </c>
      <c r="G202" s="46">
        <f t="shared" si="6"/>
        <v>12662.5</v>
      </c>
      <c r="H202" s="46">
        <f t="shared" si="6"/>
        <v>13071.9</v>
      </c>
      <c r="I202" s="41"/>
      <c r="J202" s="45"/>
    </row>
    <row r="203" spans="1:10" s="47" customFormat="1" ht="19.5" customHeight="1">
      <c r="A203" s="170" t="s">
        <v>81</v>
      </c>
      <c r="B203" s="171"/>
      <c r="C203" s="45"/>
      <c r="D203" s="45"/>
      <c r="E203" s="45"/>
      <c r="F203" s="45"/>
      <c r="G203" s="45"/>
      <c r="H203" s="45"/>
      <c r="I203" s="45"/>
      <c r="J203" s="45"/>
    </row>
    <row r="204" spans="1:10" s="54" customFormat="1" ht="63">
      <c r="A204" s="56">
        <v>1</v>
      </c>
      <c r="B204" s="52" t="s">
        <v>108</v>
      </c>
      <c r="C204" s="35">
        <f aca="true" t="shared" si="7" ref="C204:C231">D204+E204+F204+G204+H204</f>
        <v>24237.29</v>
      </c>
      <c r="D204" s="35">
        <v>4237.29</v>
      </c>
      <c r="E204" s="35">
        <v>5000</v>
      </c>
      <c r="F204" s="35">
        <v>5000</v>
      </c>
      <c r="G204" s="35">
        <v>5000</v>
      </c>
      <c r="H204" s="35">
        <v>5000</v>
      </c>
      <c r="I204" s="30" t="s">
        <v>50</v>
      </c>
      <c r="J204" s="28" t="s">
        <v>149</v>
      </c>
    </row>
    <row r="205" spans="1:10" s="55" customFormat="1" ht="84" customHeight="1">
      <c r="A205" s="175">
        <v>2</v>
      </c>
      <c r="B205" s="52" t="s">
        <v>94</v>
      </c>
      <c r="C205" s="35">
        <f t="shared" si="7"/>
        <v>33554.76</v>
      </c>
      <c r="D205" s="35">
        <f>SUM(D206:D210)</f>
        <v>6635.6</v>
      </c>
      <c r="E205" s="35">
        <f>SUM(E206:E210)</f>
        <v>8919.16</v>
      </c>
      <c r="F205" s="35">
        <f>SUM(F206:F210)</f>
        <v>6000</v>
      </c>
      <c r="G205" s="35">
        <f>SUM(G206:G210)</f>
        <v>6000</v>
      </c>
      <c r="H205" s="35">
        <f>SUM(H206:H210)</f>
        <v>6000</v>
      </c>
      <c r="I205" s="39" t="s">
        <v>50</v>
      </c>
      <c r="J205" s="28" t="s">
        <v>149</v>
      </c>
    </row>
    <row r="206" spans="1:10" s="54" customFormat="1" ht="63">
      <c r="A206" s="176"/>
      <c r="B206" s="58" t="s">
        <v>95</v>
      </c>
      <c r="C206" s="35">
        <f t="shared" si="7"/>
        <v>6635.6</v>
      </c>
      <c r="D206" s="35">
        <v>6635.6</v>
      </c>
      <c r="E206" s="34"/>
      <c r="F206" s="34"/>
      <c r="G206" s="35"/>
      <c r="H206" s="34"/>
      <c r="I206" s="30"/>
      <c r="J206" s="28" t="s">
        <v>149</v>
      </c>
    </row>
    <row r="207" spans="1:10" s="54" customFormat="1" ht="110.25">
      <c r="A207" s="68"/>
      <c r="B207" s="41" t="s">
        <v>96</v>
      </c>
      <c r="C207" s="35">
        <f t="shared" si="7"/>
        <v>8919.16</v>
      </c>
      <c r="D207" s="34"/>
      <c r="E207" s="35">
        <f>7097.73+1821.43</f>
        <v>8919.16</v>
      </c>
      <c r="F207" s="34"/>
      <c r="G207" s="35"/>
      <c r="H207" s="34"/>
      <c r="I207" s="30"/>
      <c r="J207" s="28" t="s">
        <v>149</v>
      </c>
    </row>
    <row r="208" spans="1:10" s="54" customFormat="1" ht="31.5">
      <c r="A208" s="69"/>
      <c r="B208" s="58" t="s">
        <v>97</v>
      </c>
      <c r="C208" s="35">
        <f t="shared" si="7"/>
        <v>6000</v>
      </c>
      <c r="D208" s="34"/>
      <c r="E208" s="34"/>
      <c r="F208" s="35">
        <v>6000</v>
      </c>
      <c r="G208" s="34"/>
      <c r="H208" s="34"/>
      <c r="I208" s="30"/>
      <c r="J208" s="28" t="s">
        <v>149</v>
      </c>
    </row>
    <row r="209" spans="1:10" s="54" customFormat="1" ht="37.5" customHeight="1">
      <c r="A209" s="67"/>
      <c r="B209" s="41" t="s">
        <v>98</v>
      </c>
      <c r="C209" s="35">
        <f t="shared" si="7"/>
        <v>6000</v>
      </c>
      <c r="D209" s="34"/>
      <c r="E209" s="34"/>
      <c r="F209" s="34"/>
      <c r="G209" s="35">
        <v>6000</v>
      </c>
      <c r="H209" s="35"/>
      <c r="I209" s="30"/>
      <c r="J209" s="28" t="s">
        <v>149</v>
      </c>
    </row>
    <row r="210" spans="1:10" s="54" customFormat="1" ht="31.5" customHeight="1">
      <c r="A210" s="67"/>
      <c r="B210" s="41" t="s">
        <v>99</v>
      </c>
      <c r="C210" s="35">
        <f t="shared" si="7"/>
        <v>6000</v>
      </c>
      <c r="D210" s="35"/>
      <c r="E210" s="35"/>
      <c r="F210" s="35"/>
      <c r="G210" s="35"/>
      <c r="H210" s="35">
        <v>6000</v>
      </c>
      <c r="I210" s="30"/>
      <c r="J210" s="28" t="s">
        <v>149</v>
      </c>
    </row>
    <row r="211" spans="1:10" s="54" customFormat="1" ht="43.5" customHeight="1">
      <c r="A211" s="67"/>
      <c r="B211" s="41" t="s">
        <v>100</v>
      </c>
      <c r="C211" s="35">
        <f t="shared" si="7"/>
        <v>30251.440000000002</v>
      </c>
      <c r="D211" s="35">
        <f>SUM(D212:D215)</f>
        <v>10601.03</v>
      </c>
      <c r="E211" s="35">
        <f>SUM(E212:E215)</f>
        <v>1141.91</v>
      </c>
      <c r="F211" s="35">
        <f>SUM(F212:F215)</f>
        <v>0</v>
      </c>
      <c r="G211" s="35">
        <f>SUM(G212:G215)</f>
        <v>6508.5</v>
      </c>
      <c r="H211" s="35">
        <f>SUM(H212:H215)</f>
        <v>12000</v>
      </c>
      <c r="I211" s="30" t="s">
        <v>50</v>
      </c>
      <c r="J211" s="28" t="s">
        <v>149</v>
      </c>
    </row>
    <row r="212" spans="1:10" s="54" customFormat="1" ht="57" customHeight="1">
      <c r="A212" s="67"/>
      <c r="B212" s="58" t="s">
        <v>101</v>
      </c>
      <c r="C212" s="35">
        <f t="shared" si="7"/>
        <v>10601.03</v>
      </c>
      <c r="D212" s="35">
        <v>10601.03</v>
      </c>
      <c r="E212" s="34"/>
      <c r="F212" s="34"/>
      <c r="G212" s="34"/>
      <c r="H212" s="34"/>
      <c r="I212" s="25"/>
      <c r="J212" s="28" t="s">
        <v>149</v>
      </c>
    </row>
    <row r="213" spans="1:10" s="54" customFormat="1" ht="77.25" customHeight="1">
      <c r="A213" s="67"/>
      <c r="B213" s="58" t="s">
        <v>102</v>
      </c>
      <c r="C213" s="35">
        <f t="shared" si="7"/>
        <v>1141.91</v>
      </c>
      <c r="D213" s="34"/>
      <c r="E213" s="35">
        <v>1141.91</v>
      </c>
      <c r="F213" s="34"/>
      <c r="G213" s="34"/>
      <c r="H213" s="34"/>
      <c r="I213" s="25"/>
      <c r="J213" s="28" t="s">
        <v>149</v>
      </c>
    </row>
    <row r="214" spans="1:10" s="54" customFormat="1" ht="131.25" customHeight="1">
      <c r="A214" s="67"/>
      <c r="B214" s="41" t="s">
        <v>103</v>
      </c>
      <c r="C214" s="35">
        <f t="shared" si="7"/>
        <v>6508.5</v>
      </c>
      <c r="D214" s="35"/>
      <c r="E214" s="35"/>
      <c r="F214" s="35"/>
      <c r="G214" s="35">
        <v>6508.5</v>
      </c>
      <c r="H214" s="35"/>
      <c r="I214" s="26"/>
      <c r="J214" s="28" t="s">
        <v>149</v>
      </c>
    </row>
    <row r="215" spans="1:10" s="54" customFormat="1" ht="31.5">
      <c r="A215" s="67"/>
      <c r="B215" s="41" t="s">
        <v>104</v>
      </c>
      <c r="C215" s="35">
        <f t="shared" si="7"/>
        <v>12000</v>
      </c>
      <c r="D215" s="35"/>
      <c r="E215" s="35"/>
      <c r="F215" s="35"/>
      <c r="G215" s="35"/>
      <c r="H215" s="35">
        <v>12000</v>
      </c>
      <c r="I215" s="26"/>
      <c r="J215" s="28" t="s">
        <v>149</v>
      </c>
    </row>
    <row r="216" spans="1:10" s="54" customFormat="1" ht="47.25">
      <c r="A216" s="70">
        <v>4</v>
      </c>
      <c r="B216" s="41" t="s">
        <v>70</v>
      </c>
      <c r="C216" s="35">
        <f t="shared" si="7"/>
        <v>84994.90000000001</v>
      </c>
      <c r="D216" s="40">
        <f>SUM(D217:D230)</f>
        <v>8474.58</v>
      </c>
      <c r="E216" s="40">
        <f>SUM(E217:E230)</f>
        <v>16380.29</v>
      </c>
      <c r="F216" s="40">
        <f>SUM(F217:F230)</f>
        <v>21000.12</v>
      </c>
      <c r="G216" s="40">
        <f>SUM(G217:G230)</f>
        <v>17639.91</v>
      </c>
      <c r="H216" s="40">
        <f>SUM(H217:H230)</f>
        <v>21500</v>
      </c>
      <c r="I216" s="26" t="s">
        <v>50</v>
      </c>
      <c r="J216" s="28" t="s">
        <v>149</v>
      </c>
    </row>
    <row r="217" spans="1:10" s="54" customFormat="1" ht="78.75" customHeight="1">
      <c r="A217" s="68"/>
      <c r="B217" s="41" t="s">
        <v>105</v>
      </c>
      <c r="C217" s="35">
        <f t="shared" si="7"/>
        <v>8474.58</v>
      </c>
      <c r="D217" s="35">
        <v>8474.58</v>
      </c>
      <c r="E217" s="35"/>
      <c r="F217" s="35"/>
      <c r="G217" s="35"/>
      <c r="H217" s="35"/>
      <c r="I217" s="26"/>
      <c r="J217" s="28" t="s">
        <v>149</v>
      </c>
    </row>
    <row r="218" spans="1:10" s="54" customFormat="1" ht="78.75">
      <c r="A218" s="177"/>
      <c r="B218" s="41" t="s">
        <v>106</v>
      </c>
      <c r="C218" s="35">
        <f t="shared" si="7"/>
        <v>10943.92</v>
      </c>
      <c r="D218" s="35"/>
      <c r="E218" s="35">
        <v>10943.92</v>
      </c>
      <c r="F218" s="35"/>
      <c r="G218" s="35"/>
      <c r="H218" s="35"/>
      <c r="I218" s="26"/>
      <c r="J218" s="28" t="s">
        <v>149</v>
      </c>
    </row>
    <row r="219" spans="1:10" s="54" customFormat="1" ht="106.5" customHeight="1">
      <c r="A219" s="178"/>
      <c r="B219" s="41" t="s">
        <v>71</v>
      </c>
      <c r="C219" s="35">
        <f t="shared" si="7"/>
        <v>3636.85</v>
      </c>
      <c r="D219" s="35"/>
      <c r="E219" s="35">
        <v>3636.85</v>
      </c>
      <c r="F219" s="35"/>
      <c r="G219" s="35"/>
      <c r="H219" s="35"/>
      <c r="I219" s="26"/>
      <c r="J219" s="28" t="s">
        <v>149</v>
      </c>
    </row>
    <row r="220" spans="1:10" s="54" customFormat="1" ht="204.75">
      <c r="A220" s="178"/>
      <c r="B220" s="41" t="s">
        <v>72</v>
      </c>
      <c r="C220" s="35">
        <f t="shared" si="7"/>
        <v>1799.52</v>
      </c>
      <c r="D220" s="35"/>
      <c r="E220" s="35">
        <v>1799.52</v>
      </c>
      <c r="F220" s="35"/>
      <c r="G220" s="35"/>
      <c r="H220" s="35"/>
      <c r="I220" s="26"/>
      <c r="J220" s="28" t="s">
        <v>149</v>
      </c>
    </row>
    <row r="221" spans="1:10" s="54" customFormat="1" ht="63">
      <c r="A221" s="178"/>
      <c r="B221" s="41" t="s">
        <v>145</v>
      </c>
      <c r="C221" s="35">
        <f t="shared" si="7"/>
        <v>14491.62</v>
      </c>
      <c r="D221" s="35"/>
      <c r="E221" s="35"/>
      <c r="F221" s="35">
        <v>14491.62</v>
      </c>
      <c r="G221" s="35"/>
      <c r="H221" s="35"/>
      <c r="I221" s="26"/>
      <c r="J221" s="28" t="s">
        <v>149</v>
      </c>
    </row>
    <row r="222" spans="1:10" s="54" customFormat="1" ht="126" customHeight="1">
      <c r="A222" s="179"/>
      <c r="B222" s="41" t="s">
        <v>73</v>
      </c>
      <c r="C222" s="35">
        <f t="shared" si="7"/>
        <v>3254.2</v>
      </c>
      <c r="D222" s="35"/>
      <c r="E222" s="35"/>
      <c r="F222" s="35">
        <v>3254.2</v>
      </c>
      <c r="G222" s="35"/>
      <c r="H222" s="35"/>
      <c r="I222" s="26"/>
      <c r="J222" s="28" t="s">
        <v>149</v>
      </c>
    </row>
    <row r="223" spans="1:10" s="54" customFormat="1" ht="110.25">
      <c r="A223" s="177"/>
      <c r="B223" s="41" t="s">
        <v>74</v>
      </c>
      <c r="C223" s="35">
        <f t="shared" si="7"/>
        <v>3254.3</v>
      </c>
      <c r="D223" s="35"/>
      <c r="E223" s="35"/>
      <c r="F223" s="35">
        <v>3254.3</v>
      </c>
      <c r="G223" s="35"/>
      <c r="H223" s="35"/>
      <c r="I223" s="26"/>
      <c r="J223" s="28" t="s">
        <v>149</v>
      </c>
    </row>
    <row r="224" spans="1:10" s="54" customFormat="1" ht="47.25">
      <c r="A224" s="178"/>
      <c r="B224" s="41" t="s">
        <v>146</v>
      </c>
      <c r="C224" s="35">
        <f t="shared" si="7"/>
        <v>17639.91</v>
      </c>
      <c r="D224" s="35"/>
      <c r="E224" s="35"/>
      <c r="F224" s="35"/>
      <c r="G224" s="35">
        <v>17639.91</v>
      </c>
      <c r="H224" s="35"/>
      <c r="I224" s="26"/>
      <c r="J224" s="28" t="s">
        <v>149</v>
      </c>
    </row>
    <row r="225" spans="1:10" s="54" customFormat="1" ht="31.5">
      <c r="A225" s="178"/>
      <c r="B225" s="41" t="s">
        <v>75</v>
      </c>
      <c r="C225" s="35">
        <f t="shared" si="7"/>
        <v>0</v>
      </c>
      <c r="D225" s="35"/>
      <c r="E225" s="35"/>
      <c r="F225" s="35"/>
      <c r="G225" s="35"/>
      <c r="H225" s="35"/>
      <c r="I225" s="26"/>
      <c r="J225" s="28" t="s">
        <v>149</v>
      </c>
    </row>
    <row r="226" spans="1:10" s="54" customFormat="1" ht="31.5">
      <c r="A226" s="178"/>
      <c r="B226" s="41" t="s">
        <v>76</v>
      </c>
      <c r="C226" s="35">
        <f t="shared" si="7"/>
        <v>0</v>
      </c>
      <c r="D226" s="35"/>
      <c r="E226" s="35"/>
      <c r="F226" s="35"/>
      <c r="G226" s="35"/>
      <c r="H226" s="35"/>
      <c r="I226" s="26"/>
      <c r="J226" s="28" t="s">
        <v>149</v>
      </c>
    </row>
    <row r="227" spans="1:10" s="54" customFormat="1" ht="47.25">
      <c r="A227" s="178"/>
      <c r="B227" s="41" t="s">
        <v>147</v>
      </c>
      <c r="C227" s="35">
        <f t="shared" si="7"/>
        <v>21500</v>
      </c>
      <c r="D227" s="35"/>
      <c r="E227" s="35"/>
      <c r="F227" s="35"/>
      <c r="G227" s="35"/>
      <c r="H227" s="35">
        <v>21500</v>
      </c>
      <c r="I227" s="26"/>
      <c r="J227" s="28" t="s">
        <v>149</v>
      </c>
    </row>
    <row r="228" spans="1:10" s="54" customFormat="1" ht="31.5">
      <c r="A228" s="178"/>
      <c r="B228" s="41" t="s">
        <v>77</v>
      </c>
      <c r="C228" s="35">
        <f t="shared" si="7"/>
        <v>0</v>
      </c>
      <c r="D228" s="35"/>
      <c r="E228" s="35"/>
      <c r="F228" s="35"/>
      <c r="G228" s="35"/>
      <c r="H228" s="35"/>
      <c r="I228" s="26"/>
      <c r="J228" s="28" t="s">
        <v>149</v>
      </c>
    </row>
    <row r="229" spans="1:10" s="54" customFormat="1" ht="31.5">
      <c r="A229" s="178"/>
      <c r="B229" s="41" t="s">
        <v>78</v>
      </c>
      <c r="C229" s="35">
        <f t="shared" si="7"/>
        <v>0</v>
      </c>
      <c r="D229" s="35"/>
      <c r="E229" s="35"/>
      <c r="F229" s="35"/>
      <c r="G229" s="35"/>
      <c r="H229" s="35"/>
      <c r="I229" s="26"/>
      <c r="J229" s="28" t="s">
        <v>149</v>
      </c>
    </row>
    <row r="230" spans="1:10" s="54" customFormat="1" ht="110.25">
      <c r="A230" s="178"/>
      <c r="B230" s="41" t="s">
        <v>79</v>
      </c>
      <c r="C230" s="35">
        <f t="shared" si="7"/>
        <v>0</v>
      </c>
      <c r="D230" s="35"/>
      <c r="E230" s="35"/>
      <c r="F230" s="35"/>
      <c r="G230" s="35"/>
      <c r="H230" s="35"/>
      <c r="I230" s="26"/>
      <c r="J230" s="28" t="s">
        <v>149</v>
      </c>
    </row>
    <row r="231" spans="1:10" s="54" customFormat="1" ht="72" customHeight="1">
      <c r="A231" s="179"/>
      <c r="B231" s="41" t="s">
        <v>109</v>
      </c>
      <c r="C231" s="35">
        <f t="shared" si="7"/>
        <v>46960.69</v>
      </c>
      <c r="D231" s="35">
        <v>4237.29</v>
      </c>
      <c r="E231" s="35">
        <v>8223.4</v>
      </c>
      <c r="F231" s="56">
        <v>11500</v>
      </c>
      <c r="G231" s="56">
        <v>11500</v>
      </c>
      <c r="H231" s="35">
        <v>11500</v>
      </c>
      <c r="I231" s="26" t="s">
        <v>50</v>
      </c>
      <c r="J231" s="28" t="s">
        <v>149</v>
      </c>
    </row>
    <row r="232" spans="1:10" s="54" customFormat="1" ht="23.25" customHeight="1">
      <c r="A232" s="168" t="s">
        <v>157</v>
      </c>
      <c r="B232" s="169"/>
      <c r="C232" s="35">
        <f aca="true" t="shared" si="8" ref="C232:H232">C204+C205+C211+C216+C231</f>
        <v>219999.08000000002</v>
      </c>
      <c r="D232" s="35">
        <f t="shared" si="8"/>
        <v>34185.79</v>
      </c>
      <c r="E232" s="35">
        <f t="shared" si="8"/>
        <v>39664.76</v>
      </c>
      <c r="F232" s="35">
        <f t="shared" si="8"/>
        <v>43500.119999999995</v>
      </c>
      <c r="G232" s="35">
        <f t="shared" si="8"/>
        <v>46648.41</v>
      </c>
      <c r="H232" s="35">
        <f t="shared" si="8"/>
        <v>56000</v>
      </c>
      <c r="I232" s="26" t="s">
        <v>80</v>
      </c>
      <c r="J232" s="25"/>
    </row>
    <row r="233" spans="1:10" s="54" customFormat="1" ht="24" customHeight="1">
      <c r="A233" s="168" t="s">
        <v>158</v>
      </c>
      <c r="B233" s="169"/>
      <c r="C233" s="34">
        <f aca="true" t="shared" si="9" ref="C233:H233">C155+C177+C202+C232</f>
        <v>377635.68000000005</v>
      </c>
      <c r="D233" s="34">
        <f t="shared" si="9"/>
        <v>41386.29</v>
      </c>
      <c r="E233" s="34">
        <f t="shared" si="9"/>
        <v>85508.06</v>
      </c>
      <c r="F233" s="34">
        <f t="shared" si="9"/>
        <v>97489.12</v>
      </c>
      <c r="G233" s="34">
        <f t="shared" si="9"/>
        <v>78336.71</v>
      </c>
      <c r="H233" s="34">
        <f t="shared" si="9"/>
        <v>74915.5</v>
      </c>
      <c r="I233" s="56"/>
      <c r="J233" s="25"/>
    </row>
    <row r="234" s="47" customFormat="1" ht="15.75">
      <c r="B234" s="65"/>
    </row>
    <row r="235" spans="2:10" s="47" customFormat="1" ht="15.75">
      <c r="B235" s="181"/>
      <c r="C235" s="181"/>
      <c r="D235" s="181"/>
      <c r="E235" s="181"/>
      <c r="F235" s="181"/>
      <c r="G235" s="181"/>
      <c r="H235" s="181"/>
      <c r="I235" s="181"/>
      <c r="J235" s="181"/>
    </row>
    <row r="236" s="47" customFormat="1" ht="15.75">
      <c r="B236" s="65"/>
    </row>
    <row r="237" spans="1:9" s="47" customFormat="1" ht="15.75">
      <c r="A237" s="181" t="s">
        <v>161</v>
      </c>
      <c r="B237" s="181"/>
      <c r="C237" s="181"/>
      <c r="D237" s="181"/>
      <c r="E237" s="181"/>
      <c r="H237" s="182" t="s">
        <v>162</v>
      </c>
      <c r="I237" s="182"/>
    </row>
    <row r="238" s="47" customFormat="1" ht="15.75">
      <c r="B238" s="65"/>
    </row>
    <row r="239" s="47" customFormat="1" ht="15.75">
      <c r="B239" s="65" t="s">
        <v>150</v>
      </c>
    </row>
    <row r="240" s="47" customFormat="1" ht="15.75">
      <c r="B240" s="65"/>
    </row>
    <row r="241" spans="1:9" s="47" customFormat="1" ht="34.5" customHeight="1">
      <c r="A241" s="183" t="s">
        <v>163</v>
      </c>
      <c r="B241" s="183"/>
      <c r="C241" s="183"/>
      <c r="D241" s="183"/>
      <c r="E241" s="183"/>
      <c r="H241" s="182" t="s">
        <v>164</v>
      </c>
      <c r="I241" s="182"/>
    </row>
    <row r="242" s="47" customFormat="1" ht="15.75">
      <c r="B242" s="65"/>
    </row>
    <row r="243" spans="1:9" s="47" customFormat="1" ht="24.75" customHeight="1">
      <c r="A243" s="183" t="s">
        <v>14</v>
      </c>
      <c r="B243" s="183"/>
      <c r="C243" s="183"/>
      <c r="D243" s="183"/>
      <c r="E243" s="183"/>
      <c r="H243" s="182" t="s">
        <v>165</v>
      </c>
      <c r="I243" s="182"/>
    </row>
    <row r="244" s="47" customFormat="1" ht="15.75">
      <c r="B244" s="65"/>
    </row>
    <row r="245" spans="1:9" s="47" customFormat="1" ht="24.75" customHeight="1">
      <c r="A245" s="183" t="s">
        <v>166</v>
      </c>
      <c r="B245" s="183"/>
      <c r="C245" s="183"/>
      <c r="D245" s="183"/>
      <c r="E245" s="183"/>
      <c r="H245" s="182" t="s">
        <v>167</v>
      </c>
      <c r="I245" s="182"/>
    </row>
    <row r="246" s="47" customFormat="1" ht="15.75">
      <c r="B246" s="65"/>
    </row>
    <row r="247" spans="1:9" s="47" customFormat="1" ht="24.75" customHeight="1">
      <c r="A247" s="183" t="s">
        <v>168</v>
      </c>
      <c r="B247" s="183"/>
      <c r="C247" s="183"/>
      <c r="D247" s="183"/>
      <c r="E247" s="183"/>
      <c r="H247" s="182" t="s">
        <v>180</v>
      </c>
      <c r="I247" s="182"/>
    </row>
    <row r="248" s="47" customFormat="1" ht="15.75">
      <c r="B248" s="65"/>
    </row>
    <row r="249" spans="1:9" s="47" customFormat="1" ht="24.75" customHeight="1">
      <c r="A249" s="183" t="s">
        <v>170</v>
      </c>
      <c r="B249" s="183"/>
      <c r="C249" s="183"/>
      <c r="D249" s="183"/>
      <c r="E249" s="183"/>
      <c r="H249" s="182" t="s">
        <v>171</v>
      </c>
      <c r="I249" s="182"/>
    </row>
    <row r="250" s="47" customFormat="1" ht="15.75">
      <c r="B250" s="65"/>
    </row>
    <row r="251" spans="1:9" s="47" customFormat="1" ht="24.75" customHeight="1">
      <c r="A251" s="183" t="s">
        <v>172</v>
      </c>
      <c r="B251" s="183"/>
      <c r="C251" s="183"/>
      <c r="D251" s="183"/>
      <c r="E251" s="183"/>
      <c r="H251" s="182" t="s">
        <v>173</v>
      </c>
      <c r="I251" s="182"/>
    </row>
    <row r="252" s="47" customFormat="1" ht="15.75">
      <c r="B252" s="65"/>
    </row>
    <row r="253" s="47" customFormat="1" ht="15.75">
      <c r="B253" s="65"/>
    </row>
    <row r="254" s="47" customFormat="1" ht="15.75">
      <c r="B254" s="65"/>
    </row>
    <row r="255" s="47" customFormat="1" ht="15.75">
      <c r="B255" s="65"/>
    </row>
    <row r="256" s="47" customFormat="1" ht="15.75">
      <c r="B256" s="65"/>
    </row>
    <row r="257" s="47" customFormat="1" ht="15.75">
      <c r="B257" s="65"/>
    </row>
    <row r="258" s="47" customFormat="1" ht="15.75">
      <c r="B258" s="65"/>
    </row>
    <row r="259" s="47" customFormat="1" ht="15.75">
      <c r="B259" s="65"/>
    </row>
    <row r="260" s="47" customFormat="1" ht="15.75">
      <c r="B260" s="65"/>
    </row>
    <row r="261" s="47" customFormat="1" ht="15.75">
      <c r="B261" s="65"/>
    </row>
    <row r="262" s="47" customFormat="1" ht="15.75">
      <c r="B262" s="65"/>
    </row>
    <row r="263" s="47" customFormat="1" ht="15.75">
      <c r="B263" s="65"/>
    </row>
    <row r="264" s="47" customFormat="1" ht="15.75">
      <c r="B264" s="65"/>
    </row>
    <row r="265" s="47" customFormat="1" ht="15.75">
      <c r="B265" s="65"/>
    </row>
    <row r="266" s="47" customFormat="1" ht="15.75">
      <c r="B266" s="65"/>
    </row>
    <row r="267" s="47" customFormat="1" ht="15.75">
      <c r="B267" s="65"/>
    </row>
    <row r="268" s="47" customFormat="1" ht="15.75">
      <c r="B268" s="65"/>
    </row>
    <row r="269" s="47" customFormat="1" ht="15.75">
      <c r="B269" s="65"/>
    </row>
    <row r="270" s="47" customFormat="1" ht="15.75">
      <c r="B270" s="65"/>
    </row>
    <row r="271" s="47" customFormat="1" ht="15.75">
      <c r="B271" s="65"/>
    </row>
    <row r="272" s="47" customFormat="1" ht="15.75">
      <c r="B272" s="65"/>
    </row>
    <row r="273" s="47" customFormat="1" ht="15.75">
      <c r="B273" s="65"/>
    </row>
    <row r="274" s="47" customFormat="1" ht="15.75">
      <c r="B274" s="65"/>
    </row>
    <row r="275" s="47" customFormat="1" ht="15.75">
      <c r="B275" s="65"/>
    </row>
    <row r="276" s="47" customFormat="1" ht="15.75">
      <c r="B276" s="65"/>
    </row>
    <row r="277" s="47" customFormat="1" ht="15.75">
      <c r="B277" s="65"/>
    </row>
    <row r="278" s="47" customFormat="1" ht="15.75">
      <c r="B278" s="65"/>
    </row>
    <row r="279" s="47" customFormat="1" ht="15.75">
      <c r="B279" s="65"/>
    </row>
    <row r="280" s="47" customFormat="1" ht="15.75">
      <c r="B280" s="65"/>
    </row>
    <row r="281" s="47" customFormat="1" ht="15.75">
      <c r="B281" s="65"/>
    </row>
    <row r="282" s="47" customFormat="1" ht="15.75">
      <c r="B282" s="65"/>
    </row>
    <row r="283" s="47" customFormat="1" ht="15.75">
      <c r="B283" s="65"/>
    </row>
    <row r="284" s="47" customFormat="1" ht="15.75">
      <c r="B284" s="65"/>
    </row>
    <row r="285" s="47" customFormat="1" ht="15.75">
      <c r="B285" s="65"/>
    </row>
    <row r="286" s="47" customFormat="1" ht="15.75">
      <c r="B286" s="65"/>
    </row>
    <row r="287" s="47" customFormat="1" ht="15.75">
      <c r="B287" s="65"/>
    </row>
    <row r="288" s="47" customFormat="1" ht="15.75">
      <c r="B288" s="65"/>
    </row>
    <row r="289" s="47" customFormat="1" ht="15.75">
      <c r="B289" s="65"/>
    </row>
    <row r="290" s="47" customFormat="1" ht="15.75">
      <c r="B290" s="65"/>
    </row>
    <row r="291" s="47" customFormat="1" ht="15.75">
      <c r="B291" s="65"/>
    </row>
    <row r="292" s="47" customFormat="1" ht="15.75">
      <c r="B292" s="65"/>
    </row>
    <row r="293" s="47" customFormat="1" ht="15.75">
      <c r="B293" s="65"/>
    </row>
    <row r="294" s="47" customFormat="1" ht="15.75">
      <c r="B294" s="65"/>
    </row>
    <row r="295" s="47" customFormat="1" ht="15.75">
      <c r="B295" s="65"/>
    </row>
    <row r="296" s="47" customFormat="1" ht="15.75">
      <c r="B296" s="65"/>
    </row>
    <row r="297" s="47" customFormat="1" ht="15.75">
      <c r="B297" s="65"/>
    </row>
    <row r="298" s="47" customFormat="1" ht="15.75">
      <c r="B298" s="65"/>
    </row>
    <row r="299" s="47" customFormat="1" ht="15.75">
      <c r="B299" s="65"/>
    </row>
    <row r="300" s="47" customFormat="1" ht="15.75">
      <c r="B300" s="65"/>
    </row>
    <row r="301" s="47" customFormat="1" ht="15.75">
      <c r="B301" s="65"/>
    </row>
    <row r="302" s="47" customFormat="1" ht="15.75">
      <c r="B302" s="65"/>
    </row>
    <row r="303" s="47" customFormat="1" ht="15.75">
      <c r="B303" s="65"/>
    </row>
    <row r="304" s="47" customFormat="1" ht="15.75">
      <c r="B304" s="65"/>
    </row>
    <row r="305" s="47" customFormat="1" ht="15.75">
      <c r="B305" s="65"/>
    </row>
    <row r="306" s="47" customFormat="1" ht="15.75">
      <c r="B306" s="65"/>
    </row>
    <row r="307" s="47" customFormat="1" ht="15.75">
      <c r="B307" s="65"/>
    </row>
    <row r="308" s="47" customFormat="1" ht="15.75">
      <c r="B308" s="65"/>
    </row>
    <row r="309" s="47" customFormat="1" ht="15.75">
      <c r="B309" s="65"/>
    </row>
    <row r="310" s="47" customFormat="1" ht="15.75">
      <c r="B310" s="65"/>
    </row>
    <row r="311" s="47" customFormat="1" ht="15.75">
      <c r="B311" s="65"/>
    </row>
    <row r="312" s="47" customFormat="1" ht="15.75">
      <c r="B312" s="65"/>
    </row>
    <row r="313" s="47" customFormat="1" ht="15.75">
      <c r="B313" s="65"/>
    </row>
    <row r="314" s="47" customFormat="1" ht="15.75">
      <c r="B314" s="65"/>
    </row>
    <row r="315" s="47" customFormat="1" ht="15.75">
      <c r="B315" s="65"/>
    </row>
    <row r="316" s="47" customFormat="1" ht="15.75">
      <c r="B316" s="65"/>
    </row>
    <row r="317" s="47" customFormat="1" ht="15.75">
      <c r="B317" s="65"/>
    </row>
    <row r="318" s="47" customFormat="1" ht="15.75">
      <c r="B318" s="65"/>
    </row>
    <row r="319" s="47" customFormat="1" ht="15.75">
      <c r="B319" s="65"/>
    </row>
    <row r="320" s="47" customFormat="1" ht="15.75">
      <c r="B320" s="65"/>
    </row>
    <row r="321" s="47" customFormat="1" ht="15.75">
      <c r="B321" s="65"/>
    </row>
    <row r="322" s="47" customFormat="1" ht="15.75">
      <c r="B322" s="65"/>
    </row>
    <row r="323" s="47" customFormat="1" ht="15.75">
      <c r="B323" s="65"/>
    </row>
    <row r="324" s="47" customFormat="1" ht="15.75">
      <c r="B324" s="65"/>
    </row>
    <row r="325" s="47" customFormat="1" ht="15.75">
      <c r="B325" s="65"/>
    </row>
    <row r="326" s="47" customFormat="1" ht="15.75">
      <c r="B326" s="65"/>
    </row>
    <row r="327" s="47" customFormat="1" ht="15.75">
      <c r="B327" s="65"/>
    </row>
    <row r="328" s="47" customFormat="1" ht="15.75">
      <c r="B328" s="65"/>
    </row>
    <row r="329" s="47" customFormat="1" ht="15.75">
      <c r="B329" s="65"/>
    </row>
    <row r="330" s="47" customFormat="1" ht="15.75">
      <c r="B330" s="65"/>
    </row>
    <row r="331" s="47" customFormat="1" ht="15.75">
      <c r="B331" s="65"/>
    </row>
    <row r="332" s="47" customFormat="1" ht="15.75">
      <c r="B332" s="65"/>
    </row>
    <row r="333" s="47" customFormat="1" ht="15.75">
      <c r="B333" s="65"/>
    </row>
    <row r="334" s="47" customFormat="1" ht="15.75">
      <c r="B334" s="65"/>
    </row>
    <row r="335" s="47" customFormat="1" ht="15.75">
      <c r="B335" s="65"/>
    </row>
    <row r="336" s="47" customFormat="1" ht="15.75">
      <c r="B336" s="65"/>
    </row>
    <row r="337" s="47" customFormat="1" ht="15.75">
      <c r="B337" s="65"/>
    </row>
    <row r="338" s="47" customFormat="1" ht="15.75">
      <c r="B338" s="65"/>
    </row>
    <row r="339" s="47" customFormat="1" ht="15.75">
      <c r="B339" s="65"/>
    </row>
    <row r="340" s="47" customFormat="1" ht="15.75">
      <c r="B340" s="65"/>
    </row>
    <row r="341" s="47" customFormat="1" ht="15.75">
      <c r="B341" s="65"/>
    </row>
    <row r="342" s="47" customFormat="1" ht="15.75">
      <c r="B342" s="65"/>
    </row>
    <row r="343" s="47" customFormat="1" ht="15.75">
      <c r="B343" s="65"/>
    </row>
    <row r="344" s="47" customFormat="1" ht="15.75">
      <c r="B344" s="65"/>
    </row>
    <row r="345" s="47" customFormat="1" ht="15.75">
      <c r="B345" s="65"/>
    </row>
    <row r="346" s="47" customFormat="1" ht="15.75">
      <c r="B346" s="65"/>
    </row>
    <row r="347" s="47" customFormat="1" ht="15.75">
      <c r="B347" s="65"/>
    </row>
    <row r="348" s="47" customFormat="1" ht="15.75">
      <c r="B348" s="65"/>
    </row>
    <row r="349" s="47" customFormat="1" ht="15.75">
      <c r="B349" s="65"/>
    </row>
    <row r="350" s="47" customFormat="1" ht="15.75">
      <c r="B350" s="65"/>
    </row>
    <row r="351" s="47" customFormat="1" ht="15.75">
      <c r="B351" s="65"/>
    </row>
    <row r="352" s="47" customFormat="1" ht="15.75">
      <c r="B352" s="65"/>
    </row>
    <row r="353" s="47" customFormat="1" ht="15.75">
      <c r="B353" s="65"/>
    </row>
    <row r="354" s="47" customFormat="1" ht="15.75">
      <c r="B354" s="65"/>
    </row>
    <row r="355" s="47" customFormat="1" ht="15.75">
      <c r="B355" s="65"/>
    </row>
    <row r="356" s="47" customFormat="1" ht="15.75">
      <c r="B356" s="65"/>
    </row>
    <row r="357" s="47" customFormat="1" ht="15.75">
      <c r="B357" s="65"/>
    </row>
  </sheetData>
  <sheetProtection/>
  <mergeCells count="110">
    <mergeCell ref="A251:E251"/>
    <mergeCell ref="H251:I251"/>
    <mergeCell ref="A247:E247"/>
    <mergeCell ref="H247:I247"/>
    <mergeCell ref="A249:E249"/>
    <mergeCell ref="H249:I249"/>
    <mergeCell ref="A243:E243"/>
    <mergeCell ref="H243:I243"/>
    <mergeCell ref="A245:E245"/>
    <mergeCell ref="H245:I245"/>
    <mergeCell ref="A237:E237"/>
    <mergeCell ref="H237:I237"/>
    <mergeCell ref="A241:E241"/>
    <mergeCell ref="H241:I241"/>
    <mergeCell ref="B160:B161"/>
    <mergeCell ref="B235:J235"/>
    <mergeCell ref="J160:J161"/>
    <mergeCell ref="B162:B163"/>
    <mergeCell ref="C162:C163"/>
    <mergeCell ref="D162:D163"/>
    <mergeCell ref="E162:E163"/>
    <mergeCell ref="F162:F163"/>
    <mergeCell ref="G162:G163"/>
    <mergeCell ref="H162:H163"/>
    <mergeCell ref="J158:J159"/>
    <mergeCell ref="I160:I161"/>
    <mergeCell ref="J162:J163"/>
    <mergeCell ref="I158:I159"/>
    <mergeCell ref="I162:I163"/>
    <mergeCell ref="A178:B178"/>
    <mergeCell ref="A202:B202"/>
    <mergeCell ref="A203:B203"/>
    <mergeCell ref="A162:A163"/>
    <mergeCell ref="A164:A166"/>
    <mergeCell ref="A167:A170"/>
    <mergeCell ref="B172:B173"/>
    <mergeCell ref="A233:B233"/>
    <mergeCell ref="A205:A206"/>
    <mergeCell ref="A218:A222"/>
    <mergeCell ref="A223:A231"/>
    <mergeCell ref="C3:H3"/>
    <mergeCell ref="B57:B58"/>
    <mergeCell ref="H47:H48"/>
    <mergeCell ref="A232:B232"/>
    <mergeCell ref="A139:J139"/>
    <mergeCell ref="A155:B155"/>
    <mergeCell ref="A156:B156"/>
    <mergeCell ref="A177:B177"/>
    <mergeCell ref="F160:F161"/>
    <mergeCell ref="C160:C161"/>
    <mergeCell ref="H160:H161"/>
    <mergeCell ref="B158:B159"/>
    <mergeCell ref="C158:C159"/>
    <mergeCell ref="D158:D159"/>
    <mergeCell ref="D160:D161"/>
    <mergeCell ref="E160:E161"/>
    <mergeCell ref="E158:E159"/>
    <mergeCell ref="F158:F159"/>
    <mergeCell ref="G158:G159"/>
    <mergeCell ref="H158:H159"/>
    <mergeCell ref="B3:B5"/>
    <mergeCell ref="A160:A161"/>
    <mergeCell ref="H43:H44"/>
    <mergeCell ref="A133:B133"/>
    <mergeCell ref="A137:B137"/>
    <mergeCell ref="A62:B62"/>
    <mergeCell ref="B17:B18"/>
    <mergeCell ref="A140:B140"/>
    <mergeCell ref="A52:A55"/>
    <mergeCell ref="G160:G161"/>
    <mergeCell ref="A43:A44"/>
    <mergeCell ref="I3:I5"/>
    <mergeCell ref="B43:B44"/>
    <mergeCell ref="C43:C44"/>
    <mergeCell ref="D43:D44"/>
    <mergeCell ref="E43:E44"/>
    <mergeCell ref="F43:F44"/>
    <mergeCell ref="G43:G44"/>
    <mergeCell ref="I43:I44"/>
    <mergeCell ref="A3:A5"/>
    <mergeCell ref="J45:J46"/>
    <mergeCell ref="J3:J5"/>
    <mergeCell ref="A2:J2"/>
    <mergeCell ref="A158:A159"/>
    <mergeCell ref="A7:B7"/>
    <mergeCell ref="A33:B33"/>
    <mergeCell ref="A61:B61"/>
    <mergeCell ref="A97:B97"/>
    <mergeCell ref="A98:B98"/>
    <mergeCell ref="A132:B132"/>
    <mergeCell ref="C47:C48"/>
    <mergeCell ref="J43:J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7:J48"/>
    <mergeCell ref="A49:A51"/>
    <mergeCell ref="D47:D48"/>
    <mergeCell ref="E47:E48"/>
    <mergeCell ref="F47:F48"/>
    <mergeCell ref="G47:G48"/>
    <mergeCell ref="A47:A48"/>
    <mergeCell ref="B47:B48"/>
    <mergeCell ref="I47:I48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мп</dc:creator>
  <cp:keywords/>
  <dc:description/>
  <cp:lastModifiedBy>datsyk</cp:lastModifiedBy>
  <cp:lastPrinted>2011-09-29T09:44:51Z</cp:lastPrinted>
  <dcterms:created xsi:type="dcterms:W3CDTF">2006-04-19T07:52:34Z</dcterms:created>
  <dcterms:modified xsi:type="dcterms:W3CDTF">2011-11-17T05:54:16Z</dcterms:modified>
  <cp:category/>
  <cp:version/>
  <cp:contentType/>
  <cp:contentStatus/>
</cp:coreProperties>
</file>