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3" sheetId="2" r:id="rId2"/>
    <sheet name="Лист2" sheetId="3" r:id="rId3"/>
    <sheet name="Лист4" sheetId="4" r:id="rId4"/>
    <sheet name="Лист5" sheetId="5" r:id="rId5"/>
    <sheet name="Лист7" sheetId="6" r:id="rId6"/>
  </sheets>
  <definedNames/>
  <calcPr fullCalcOnLoad="1"/>
</workbook>
</file>

<file path=xl/sharedStrings.xml><?xml version="1.0" encoding="utf-8"?>
<sst xmlns="http://schemas.openxmlformats.org/spreadsheetml/2006/main" count="451" uniqueCount="154">
  <si>
    <t>Срок исполнения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</si>
  <si>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</si>
  <si>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</si>
  <si>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</si>
  <si>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</si>
  <si>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</si>
  <si>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</si>
  <si>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Всего</t>
  </si>
  <si>
    <t>Средства бюджета округа Муром</t>
  </si>
  <si>
    <t>Цель Программы:</t>
  </si>
  <si>
    <t>№ п/п</t>
  </si>
  <si>
    <t>Наименование мероприятий</t>
  </si>
  <si>
    <t>2015-2017</t>
  </si>
  <si>
    <t>УЖКХ администрации округа Муром</t>
  </si>
  <si>
    <t>Первый заместитель Главы администрации округа Муром по ЖКХ, начальник Управления ЖКХ</t>
  </si>
  <si>
    <t>И.К.Федурин</t>
  </si>
  <si>
    <t>И.Г.Карпова</t>
  </si>
  <si>
    <t>Главный бухгалтер ЦБ УЖКХ</t>
  </si>
  <si>
    <t>Внебюджетные средства</t>
  </si>
  <si>
    <t>Подпрограмма «Озеленение территории округа Муром на 2015-2017 годы»</t>
  </si>
  <si>
    <t>Задача Подпрограммы:</t>
  </si>
  <si>
    <t>Ликвидация несанкционированных свалок</t>
  </si>
  <si>
    <t>«Оптимизация баланса образования, использования, обезвреживания, размещения отходов производства и потребления округа Муром на 2015-1017 годы»</t>
  </si>
  <si>
    <t xml:space="preserve">обеспечение регулярного энергоснабжения сетей уличного освещения </t>
  </si>
  <si>
    <t>«Техническое обслуживание и энергоснабжение сетей уличного освещения на 2015-2017 годы»</t>
  </si>
  <si>
    <t>мониторинг состояния и ремонт объектов внешнего благоустройства</t>
  </si>
  <si>
    <t>«Содержание и ремонт объектов благоустройства округа Муром на 2015-2017 годы»</t>
  </si>
  <si>
    <t>Задача</t>
  </si>
  <si>
    <t>повышение эффективности управления жилищно-коммунальным хозяйством округа</t>
  </si>
  <si>
    <t>Ожидаемые результаты</t>
  </si>
  <si>
    <t>Обеспечение деятельностиУправления жилищно-коммунального хозяйства</t>
  </si>
  <si>
    <t>Содержание МКУ "Муромстройзаказчик"</t>
  </si>
  <si>
    <t>Формирование индивидуального, уникального внешнего вида округа Муром</t>
  </si>
  <si>
    <t>Посадка деревьев и кустарников</t>
  </si>
  <si>
    <t>Обрезка деревьев</t>
  </si>
  <si>
    <t>Валка (снос ) деревьев</t>
  </si>
  <si>
    <t>Очистка площадей от кустарника и мелколесья</t>
  </si>
  <si>
    <t>Омолаживание живой изгороди</t>
  </si>
  <si>
    <t>Полив зеленых насаждений</t>
  </si>
  <si>
    <t>Очистка от мусора цветников и газонов</t>
  </si>
  <si>
    <t>Побелка деревьев</t>
  </si>
  <si>
    <t>Стрижка цветочных бордюров</t>
  </si>
  <si>
    <t xml:space="preserve">Прополка и рыхление цветников </t>
  </si>
  <si>
    <t>Корчевка пней (дробление)</t>
  </si>
  <si>
    <t>Содержание оранжереи</t>
  </si>
  <si>
    <t>Устройство цветников</t>
  </si>
  <si>
    <t>Устройство газонов</t>
  </si>
  <si>
    <t>Охрана защита и воспроизводство лесопарковой зоны</t>
  </si>
  <si>
    <t xml:space="preserve">Совершенствование внешнего облика, повышение уровня благоустройства территории округа Муром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</t>
  </si>
  <si>
    <t xml:space="preserve">Выкашивание газонов </t>
  </si>
  <si>
    <t xml:space="preserve">Санитарная очистка зеленой зоны </t>
  </si>
  <si>
    <t>Очистка прудов</t>
  </si>
  <si>
    <t>Подготовка к праздникам</t>
  </si>
  <si>
    <t>Установка елки</t>
  </si>
  <si>
    <t>Конкурсы</t>
  </si>
  <si>
    <t>формирование баланса образования, использования, обезвреживания, размещения отходов производства и потребления на территории округа Муром.</t>
  </si>
  <si>
    <t xml:space="preserve">Покраска опор освещения </t>
  </si>
  <si>
    <t xml:space="preserve">Техническое обслуживание и ремонт сетей уличного освещения </t>
  </si>
  <si>
    <t>Итого по подпрограмме</t>
  </si>
  <si>
    <t>Объем финансирования,тыс. руб.</t>
  </si>
  <si>
    <t>Итого по программе</t>
  </si>
  <si>
    <t xml:space="preserve">Содержание лестниц </t>
  </si>
  <si>
    <t>Содержание мостов</t>
  </si>
  <si>
    <t>Содержание родников</t>
  </si>
  <si>
    <t>Содержание платьемойки</t>
  </si>
  <si>
    <t>Содержание городского табло</t>
  </si>
  <si>
    <t>Ремонт заборов</t>
  </si>
  <si>
    <t>Ремонт скамеек</t>
  </si>
  <si>
    <t>Ремонт ограждений</t>
  </si>
  <si>
    <t>Ремонт родников</t>
  </si>
  <si>
    <t>Ремонт платьемойки</t>
  </si>
  <si>
    <t>Ремонт купальни</t>
  </si>
  <si>
    <t xml:space="preserve">Ремонт лестниц </t>
  </si>
  <si>
    <t>Ремонт мостов</t>
  </si>
  <si>
    <t>Ремонт памятников, стел, монументов</t>
  </si>
  <si>
    <t>Ремонт автобусных остановок</t>
  </si>
  <si>
    <t>Ремонт урн</t>
  </si>
  <si>
    <t>Содержание площадей, скверов, памятников</t>
  </si>
  <si>
    <t>Техническое обслуживание фонтана</t>
  </si>
  <si>
    <t>МБУ "Благоустройство"</t>
  </si>
  <si>
    <t>ООО "ЭКО-транс", МБУ "Благоустройство"</t>
  </si>
  <si>
    <t>Разработка муниципальных правовых актов, регламентирующих порядок раздельного сбора твердых бытовых отходов на территориях муниципальных образований, предусматривающих их разделение на виды в соответствии с экологическими, санитарными и иными требованиями в области охраны окружающей среды и здоровья человека</t>
  </si>
  <si>
    <t>-</t>
  </si>
  <si>
    <t>Формирование парка специализированного транспорта, предназначенного для сбора и вывоза ТБО</t>
  </si>
  <si>
    <t>Оборудование контейнерных площадок для размещения контейнеров, бункеров в соответствии с требованиями санитарных норм и правил</t>
  </si>
  <si>
    <t>Создание обменного фонда контейнеров, бункеров для сбора ТБО, крупногабаритного мусора</t>
  </si>
  <si>
    <t xml:space="preserve">Формирование тарифов на сбор и вывоз отходов производства и потребления </t>
  </si>
  <si>
    <r>
      <t xml:space="preserve">Выбор площадок, </t>
    </r>
    <r>
      <rPr>
        <sz val="10"/>
        <color indexed="8"/>
        <rFont val="Times New Roman"/>
        <family val="1"/>
      </rPr>
      <t>формирование и отвод земельных участков для размещения комплекса по переработке отходов, станций сортировки и перегрузки отходов</t>
    </r>
  </si>
  <si>
    <t xml:space="preserve">Разработка ПСД и строительство Комплекса по переработке отходов </t>
  </si>
  <si>
    <t xml:space="preserve">Разработка ПСД и строительство мусоросортировочной станции </t>
  </si>
  <si>
    <t>Отлов безнадзорных животных</t>
  </si>
  <si>
    <t>ИТОГО по программе</t>
  </si>
  <si>
    <t>Разработка муниципальных правовых актов, регламентирующих порядок обращения с отдельными видами отходов, в том числе в рамках организации системы:</t>
  </si>
  <si>
    <t>Увеличение площади зеленых насаждений</t>
  </si>
  <si>
    <t>Сокращение числа несанкционированных свалок</t>
  </si>
  <si>
    <t>Регулярное энергоснабжение сетей уличного освещения</t>
  </si>
  <si>
    <t>Сокращение числа объектов благоустройства, требующих капитального ремонта</t>
  </si>
  <si>
    <t>Эффективность работы УЖКХ</t>
  </si>
  <si>
    <t>Количество заключенных договоров-65 шт/год</t>
  </si>
  <si>
    <t>МБУ "Благоустройство</t>
  </si>
  <si>
    <t>МБУ " Благоустройство"</t>
  </si>
  <si>
    <t>ООО"ЭКО-транс"</t>
  </si>
  <si>
    <t>МБУ"Благоустройство"</t>
  </si>
  <si>
    <t>Управление ЖКХ</t>
  </si>
  <si>
    <t>Содержание централизованной бухгалтерии УЖКХ</t>
  </si>
  <si>
    <t>Эффективность работы централизованной бухгалтерии</t>
  </si>
  <si>
    <t>Налоги</t>
  </si>
  <si>
    <t>улучшение условий массового отдыха и досуга граждан</t>
  </si>
  <si>
    <t>«Праздничное оформление и содержание мест массового отдыха населения округа Муром на 2015-2017 годы»</t>
  </si>
  <si>
    <t>В рамках муниципального задания</t>
  </si>
  <si>
    <t xml:space="preserve">Электроснабжение округа </t>
  </si>
  <si>
    <t>Содержание городских кладбищ и мемориалов</t>
  </si>
  <si>
    <t>6.Ресурсное обеспечение Подпрограммы</t>
  </si>
  <si>
    <t>2015-2017 гг.</t>
  </si>
  <si>
    <t>2015 г.</t>
  </si>
  <si>
    <t>2016 г.</t>
  </si>
  <si>
    <t>2017 г.</t>
  </si>
  <si>
    <t xml:space="preserve"> </t>
  </si>
  <si>
    <t>6.Ресурсное обесечение Подпрограммы</t>
  </si>
  <si>
    <t>Наименование подпрограмм и мероприятий</t>
  </si>
  <si>
    <t xml:space="preserve">                 И.К.Федурин</t>
  </si>
  <si>
    <t xml:space="preserve">                 И.Г.Карпова</t>
  </si>
  <si>
    <t xml:space="preserve">           И.К.Федурин</t>
  </si>
  <si>
    <t>6.Ресурсное обеспечение Программы.</t>
  </si>
  <si>
    <t xml:space="preserve">               И.Г.Карпова</t>
  </si>
  <si>
    <t xml:space="preserve">    </t>
  </si>
  <si>
    <t xml:space="preserve">              И.К.Федурин</t>
  </si>
  <si>
    <t>Прочее благоустройство, в том числе:Разработка проектно-сметной документации</t>
  </si>
  <si>
    <t>МБУ "Парковое хозяйство"</t>
  </si>
  <si>
    <t>Исполнение судебных актов</t>
  </si>
  <si>
    <t>Приобретение машин, оборудования и прочих основных средств</t>
  </si>
  <si>
    <t>Финансовая аренда (лизинг) по приобретению транспортных средств</t>
  </si>
  <si>
    <t>Изготовление книги памяти</t>
  </si>
  <si>
    <t>Установка счетчика учета природного газа</t>
  </si>
  <si>
    <t>Изготовление и установка автобусных остановок</t>
  </si>
  <si>
    <t>Благоустройство площади Прокуророва</t>
  </si>
  <si>
    <t>Приобретение и установка детского игрового оборудования для детей с ограниченными возможностями</t>
  </si>
  <si>
    <t>Организация благоустройства и озеленения</t>
  </si>
  <si>
    <t>Работы по благоустройству территории округа Муром</t>
  </si>
  <si>
    <t>Окраска ограждения путепровода в створе ул.Куликова</t>
  </si>
  <si>
    <t>Федеральный бюджет</t>
  </si>
  <si>
    <t>Устройство спортивных и детских площадок</t>
  </si>
  <si>
    <t>МБУ "Парковое хозяйство", Управление ЖКХ</t>
  </si>
  <si>
    <t>Ремонт плиточного покрытия на площади Победы в г. Муроме</t>
  </si>
  <si>
    <t>Приобретение малой техники (Триммеры, высоторез, бензопилы)</t>
  </si>
  <si>
    <t>Согласовано:</t>
  </si>
  <si>
    <t>Формирование положительного общественного мнения, повышение эмоционального воздействия праздничного оформления</t>
  </si>
  <si>
    <t>МБУ "Парковое хозяйство", МБУ "Благоустройство"</t>
  </si>
  <si>
    <t xml:space="preserve">,                                                                                                           </t>
  </si>
  <si>
    <t xml:space="preserve">УЖКХ администрации округа Муром </t>
  </si>
  <si>
    <t>МБУ "Благоустройство", МБУ "Парковое хозяйство", управление ЖКХ</t>
  </si>
  <si>
    <t>УЖКХ администрации округа Муром, МБУ "Благоустройство"</t>
  </si>
  <si>
    <t>МКУ "Муромстройзаказчик"</t>
  </si>
  <si>
    <t>Управление ЖКХ администрации округа Муром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</si>
</sst>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Times New Roman"/>
      <family val="1"/>
    </font>
    <font>
      <sz val="13"/>
      <color indexed="9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7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wrapText="1"/>
    </xf>
    <xf numFmtId="0" fontId="3" fillId="32" borderId="16" xfId="0" applyFont="1" applyFill="1" applyBorder="1" applyAlignment="1">
      <alignment/>
    </xf>
    <xf numFmtId="0" fontId="3" fillId="32" borderId="17" xfId="0" applyFont="1" applyFill="1" applyBorder="1" applyAlignment="1">
      <alignment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32" borderId="15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2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2" fillId="32" borderId="17" xfId="0" applyFont="1" applyFill="1" applyBorder="1" applyAlignment="1">
      <alignment wrapText="1"/>
    </xf>
    <xf numFmtId="0" fontId="21" fillId="32" borderId="0" xfId="0" applyFont="1" applyFill="1" applyAlignment="1">
      <alignment wrapText="1"/>
    </xf>
    <xf numFmtId="0" fontId="21" fillId="32" borderId="0" xfId="0" applyFont="1" applyFill="1" applyAlignment="1">
      <alignment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vertical="center"/>
    </xf>
    <xf numFmtId="0" fontId="20" fillId="32" borderId="10" xfId="0" applyFont="1" applyFill="1" applyBorder="1" applyAlignment="1">
      <alignment/>
    </xf>
    <xf numFmtId="0" fontId="20" fillId="32" borderId="15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0" xfId="0" applyNumberFormat="1" applyFont="1" applyFill="1" applyBorder="1" applyAlignment="1">
      <alignment vertical="center"/>
    </xf>
    <xf numFmtId="0" fontId="4" fillId="32" borderId="17" xfId="0" applyFont="1" applyFill="1" applyBorder="1" applyAlignment="1">
      <alignment/>
    </xf>
    <xf numFmtId="0" fontId="3" fillId="32" borderId="17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3" fillId="32" borderId="18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9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left" wrapText="1"/>
    </xf>
    <xf numFmtId="0" fontId="17" fillId="32" borderId="0" xfId="0" applyFont="1" applyFill="1" applyAlignment="1">
      <alignment horizontal="left"/>
    </xf>
    <xf numFmtId="0" fontId="3" fillId="32" borderId="18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left"/>
    </xf>
    <xf numFmtId="0" fontId="3" fillId="32" borderId="2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20" fillId="32" borderId="21" xfId="0" applyFont="1" applyFill="1" applyBorder="1" applyAlignment="1">
      <alignment horizontal="center" wrapText="1"/>
    </xf>
    <xf numFmtId="0" fontId="20" fillId="32" borderId="22" xfId="0" applyFont="1" applyFill="1" applyBorder="1" applyAlignment="1">
      <alignment horizontal="center" wrapText="1"/>
    </xf>
    <xf numFmtId="0" fontId="20" fillId="32" borderId="23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right" vertical="top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/>
    </xf>
    <xf numFmtId="0" fontId="6" fillId="32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2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32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Layout" workbookViewId="0" topLeftCell="A1">
      <selection activeCell="A18" sqref="A18:IV18"/>
    </sheetView>
  </sheetViews>
  <sheetFormatPr defaultColWidth="9.140625" defaultRowHeight="15"/>
  <cols>
    <col min="1" max="1" width="2.8515625" style="1" customWidth="1"/>
    <col min="2" max="2" width="23.00390625" style="1" customWidth="1"/>
    <col min="3" max="3" width="7.57421875" style="105" customWidth="1"/>
    <col min="4" max="4" width="11.140625" style="1" customWidth="1"/>
    <col min="5" max="5" width="10.8515625" style="1" customWidth="1"/>
    <col min="6" max="6" width="6.140625" style="1" customWidth="1"/>
    <col min="7" max="7" width="6.421875" style="1" customWidth="1"/>
    <col min="8" max="8" width="10.28125" style="1" customWidth="1"/>
    <col min="9" max="9" width="10.421875" style="1" customWidth="1"/>
    <col min="10" max="10" width="8.00390625" style="1" customWidth="1"/>
    <col min="11" max="11" width="8.28125" style="1" customWidth="1"/>
    <col min="12" max="12" width="9.28125" style="1" customWidth="1"/>
    <col min="13" max="13" width="8.421875" style="1" customWidth="1"/>
    <col min="14" max="14" width="7.8515625" style="1" customWidth="1"/>
    <col min="15" max="15" width="8.7109375" style="1" customWidth="1"/>
    <col min="16" max="16" width="9.421875" style="1" customWidth="1"/>
    <col min="17" max="17" width="6.28125" style="1" customWidth="1"/>
    <col min="18" max="18" width="10.57421875" style="3" customWidth="1"/>
    <col min="19" max="19" width="11.28125" style="1" customWidth="1"/>
    <col min="20" max="16384" width="9.140625" style="1" customWidth="1"/>
  </cols>
  <sheetData>
    <row r="1" spans="1:19" ht="1.5" customHeight="1">
      <c r="A1" s="42"/>
      <c r="B1" s="42"/>
      <c r="C1" s="96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42"/>
      <c r="R1" s="42"/>
      <c r="S1" s="43"/>
    </row>
    <row r="2" spans="1:19" ht="1.5" customHeight="1">
      <c r="A2" s="43"/>
      <c r="B2" s="43"/>
      <c r="C2" s="9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43"/>
    </row>
    <row r="3" spans="1:19" ht="17.25" customHeight="1" hidden="1">
      <c r="A3" s="43"/>
      <c r="B3" s="43"/>
      <c r="C3" s="9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3"/>
    </row>
    <row r="4" spans="1:19" ht="7.5" customHeight="1">
      <c r="A4" s="43"/>
      <c r="B4" s="43"/>
      <c r="C4" s="9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43"/>
    </row>
    <row r="5" spans="1:19" ht="17.25" customHeight="1" thickBot="1">
      <c r="A5" s="19"/>
      <c r="B5" s="19"/>
      <c r="C5" s="93"/>
      <c r="D5" s="19"/>
      <c r="E5" s="19"/>
      <c r="F5" s="19"/>
      <c r="G5" s="138" t="s">
        <v>123</v>
      </c>
      <c r="H5" s="138"/>
      <c r="I5" s="138"/>
      <c r="J5" s="138"/>
      <c r="K5" s="138"/>
      <c r="L5" s="138"/>
      <c r="M5" s="138"/>
      <c r="N5" s="138"/>
      <c r="O5" s="138"/>
      <c r="P5" s="19"/>
      <c r="Q5" s="19"/>
      <c r="R5" s="20"/>
      <c r="S5" s="19"/>
    </row>
    <row r="6" spans="1:19" ht="22.5" customHeight="1">
      <c r="A6" s="125" t="s">
        <v>10</v>
      </c>
      <c r="B6" s="122" t="s">
        <v>119</v>
      </c>
      <c r="C6" s="134" t="s">
        <v>0</v>
      </c>
      <c r="D6" s="131" t="s">
        <v>1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22" t="s">
        <v>6</v>
      </c>
      <c r="S6" s="139" t="s">
        <v>29</v>
      </c>
    </row>
    <row r="7" spans="1:19" ht="15">
      <c r="A7" s="126"/>
      <c r="B7" s="123"/>
      <c r="C7" s="135"/>
      <c r="D7" s="129" t="s">
        <v>2</v>
      </c>
      <c r="E7" s="130"/>
      <c r="F7" s="130"/>
      <c r="G7" s="118"/>
      <c r="H7" s="129" t="s">
        <v>3</v>
      </c>
      <c r="I7" s="130"/>
      <c r="J7" s="130"/>
      <c r="K7" s="118"/>
      <c r="L7" s="129" t="s">
        <v>4</v>
      </c>
      <c r="M7" s="130"/>
      <c r="N7" s="118"/>
      <c r="O7" s="129" t="s">
        <v>5</v>
      </c>
      <c r="P7" s="130"/>
      <c r="Q7" s="118"/>
      <c r="R7" s="123"/>
      <c r="S7" s="123"/>
    </row>
    <row r="8" spans="1:19" ht="81.75" customHeight="1">
      <c r="A8" s="127"/>
      <c r="B8" s="124"/>
      <c r="C8" s="136"/>
      <c r="D8" s="45" t="s">
        <v>7</v>
      </c>
      <c r="E8" s="46" t="s">
        <v>8</v>
      </c>
      <c r="F8" s="46" t="s">
        <v>140</v>
      </c>
      <c r="G8" s="46" t="s">
        <v>18</v>
      </c>
      <c r="H8" s="45" t="s">
        <v>7</v>
      </c>
      <c r="I8" s="46" t="s">
        <v>8</v>
      </c>
      <c r="J8" s="46" t="s">
        <v>140</v>
      </c>
      <c r="K8" s="46" t="s">
        <v>18</v>
      </c>
      <c r="L8" s="45" t="s">
        <v>7</v>
      </c>
      <c r="M8" s="46" t="s">
        <v>8</v>
      </c>
      <c r="N8" s="46" t="s">
        <v>18</v>
      </c>
      <c r="O8" s="45" t="s">
        <v>7</v>
      </c>
      <c r="P8" s="46" t="s">
        <v>8</v>
      </c>
      <c r="Q8" s="46" t="s">
        <v>18</v>
      </c>
      <c r="R8" s="124"/>
      <c r="S8" s="124"/>
    </row>
    <row r="9" spans="1:19" s="2" customFormat="1" ht="24" customHeight="1">
      <c r="A9" s="47">
        <v>1</v>
      </c>
      <c r="B9" s="48">
        <v>2</v>
      </c>
      <c r="C9" s="98">
        <v>3</v>
      </c>
      <c r="D9" s="48">
        <v>4</v>
      </c>
      <c r="E9" s="48">
        <v>5</v>
      </c>
      <c r="F9" s="48"/>
      <c r="G9" s="48">
        <v>6</v>
      </c>
      <c r="H9" s="48">
        <v>7</v>
      </c>
      <c r="I9" s="48">
        <v>8</v>
      </c>
      <c r="J9" s="48"/>
      <c r="K9" s="48">
        <v>9</v>
      </c>
      <c r="L9" s="48">
        <v>10</v>
      </c>
      <c r="M9" s="48">
        <v>11</v>
      </c>
      <c r="N9" s="48">
        <v>12</v>
      </c>
      <c r="O9" s="48">
        <v>13</v>
      </c>
      <c r="P9" s="48">
        <v>14</v>
      </c>
      <c r="Q9" s="48">
        <v>15</v>
      </c>
      <c r="R9" s="48">
        <v>16</v>
      </c>
      <c r="S9" s="48">
        <v>17</v>
      </c>
    </row>
    <row r="10" spans="1:19" ht="15" customHeight="1">
      <c r="A10" s="111" t="s">
        <v>9</v>
      </c>
      <c r="B10" s="112"/>
      <c r="C10" s="113"/>
      <c r="D10" s="119" t="s">
        <v>48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  <c r="S10" s="45"/>
    </row>
    <row r="11" spans="1:19" ht="15" customHeight="1">
      <c r="A11" s="111" t="s">
        <v>20</v>
      </c>
      <c r="B11" s="112"/>
      <c r="C11" s="113"/>
      <c r="D11" s="109" t="s">
        <v>32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  <c r="S11" s="45"/>
    </row>
    <row r="12" spans="1:19" ht="76.5" customHeight="1">
      <c r="A12" s="49">
        <v>1</v>
      </c>
      <c r="B12" s="50" t="s">
        <v>19</v>
      </c>
      <c r="C12" s="99" t="s">
        <v>12</v>
      </c>
      <c r="D12" s="83">
        <f>H12+L12+O12</f>
        <v>38529.261719999995</v>
      </c>
      <c r="E12" s="83">
        <f>I12+M12+P12</f>
        <v>38529.261719999995</v>
      </c>
      <c r="F12" s="83">
        <v>0</v>
      </c>
      <c r="G12" s="83">
        <v>0</v>
      </c>
      <c r="H12" s="83">
        <f>I12+J12+K12</f>
        <v>18703.06572</v>
      </c>
      <c r="I12" s="83">
        <v>18703.06572</v>
      </c>
      <c r="J12" s="83">
        <v>0</v>
      </c>
      <c r="K12" s="106">
        <v>0</v>
      </c>
      <c r="L12" s="83">
        <v>9913.098</v>
      </c>
      <c r="M12" s="83">
        <v>9913.098</v>
      </c>
      <c r="N12" s="107">
        <v>0</v>
      </c>
      <c r="O12" s="83">
        <v>9913.098</v>
      </c>
      <c r="P12" s="83">
        <v>9913.098</v>
      </c>
      <c r="Q12" s="106">
        <v>0</v>
      </c>
      <c r="R12" s="41" t="s">
        <v>79</v>
      </c>
      <c r="S12" s="46" t="s">
        <v>93</v>
      </c>
    </row>
    <row r="13" spans="1:19" ht="27.75" customHeight="1">
      <c r="A13" s="117" t="s">
        <v>20</v>
      </c>
      <c r="B13" s="118"/>
      <c r="C13" s="119" t="s">
        <v>55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S13" s="45"/>
    </row>
    <row r="14" spans="1:19" ht="132.75" customHeight="1">
      <c r="A14" s="49">
        <v>2</v>
      </c>
      <c r="B14" s="46" t="s">
        <v>22</v>
      </c>
      <c r="C14" s="100" t="s">
        <v>12</v>
      </c>
      <c r="D14" s="78">
        <f>H14+L14+O14</f>
        <v>39060</v>
      </c>
      <c r="E14" s="78">
        <f>I14+M14+P14</f>
        <v>4710</v>
      </c>
      <c r="F14" s="78">
        <v>0</v>
      </c>
      <c r="G14" s="78">
        <f>K14+N14+Q14</f>
        <v>34350</v>
      </c>
      <c r="H14" s="78">
        <f>I14+J14+K14</f>
        <v>13120</v>
      </c>
      <c r="I14" s="78">
        <v>1570</v>
      </c>
      <c r="J14" s="78">
        <v>0</v>
      </c>
      <c r="K14" s="78">
        <v>11550</v>
      </c>
      <c r="L14" s="78">
        <f>M14+N14</f>
        <v>13120</v>
      </c>
      <c r="M14" s="78">
        <v>1570</v>
      </c>
      <c r="N14" s="78">
        <v>11550</v>
      </c>
      <c r="O14" s="78">
        <f>P14+Q14</f>
        <v>12820</v>
      </c>
      <c r="P14" s="78">
        <v>1570</v>
      </c>
      <c r="Q14" s="78">
        <v>11250</v>
      </c>
      <c r="R14" s="41" t="s">
        <v>80</v>
      </c>
      <c r="S14" s="46" t="s">
        <v>94</v>
      </c>
    </row>
    <row r="15" spans="1:19" ht="18" customHeight="1">
      <c r="A15" s="117" t="s">
        <v>20</v>
      </c>
      <c r="B15" s="118"/>
      <c r="C15" s="129" t="s">
        <v>23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18"/>
      <c r="S15" s="45"/>
    </row>
    <row r="16" spans="1:19" ht="90.75" thickBot="1">
      <c r="A16" s="51">
        <v>3</v>
      </c>
      <c r="B16" s="52" t="s">
        <v>24</v>
      </c>
      <c r="C16" s="101" t="s">
        <v>12</v>
      </c>
      <c r="D16" s="76">
        <f>SUM(H16,L16,O16)</f>
        <v>46458.0095</v>
      </c>
      <c r="E16" s="76">
        <f>I16+M16+P16</f>
        <v>46458.0095</v>
      </c>
      <c r="F16" s="76">
        <v>0</v>
      </c>
      <c r="G16" s="76">
        <v>0</v>
      </c>
      <c r="H16" s="76">
        <v>15258.0095</v>
      </c>
      <c r="I16" s="76">
        <v>15258.0095</v>
      </c>
      <c r="J16" s="76">
        <v>0</v>
      </c>
      <c r="K16" s="76">
        <v>0</v>
      </c>
      <c r="L16" s="76">
        <v>15600</v>
      </c>
      <c r="M16" s="76">
        <v>15600</v>
      </c>
      <c r="N16" s="76">
        <v>0</v>
      </c>
      <c r="O16" s="76">
        <v>15600</v>
      </c>
      <c r="P16" s="76">
        <v>15600</v>
      </c>
      <c r="Q16" s="76">
        <v>0</v>
      </c>
      <c r="R16" s="80" t="s">
        <v>149</v>
      </c>
      <c r="S16" s="46" t="s">
        <v>95</v>
      </c>
    </row>
    <row r="17" spans="1:19" ht="16.5" customHeight="1">
      <c r="A17" s="137" t="s">
        <v>20</v>
      </c>
      <c r="B17" s="133"/>
      <c r="C17" s="131" t="s">
        <v>25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  <c r="S17" s="45"/>
    </row>
    <row r="18" spans="1:19" ht="167.25" customHeight="1">
      <c r="A18" s="49">
        <v>4</v>
      </c>
      <c r="B18" s="46" t="s">
        <v>26</v>
      </c>
      <c r="C18" s="100" t="s">
        <v>12</v>
      </c>
      <c r="D18" s="78">
        <f>SUM(H18,L18,O18)</f>
        <v>58012.61538</v>
      </c>
      <c r="E18" s="78">
        <f>I18+M18+P18</f>
        <v>55689.21538</v>
      </c>
      <c r="F18" s="78">
        <f>J18</f>
        <v>2323.4</v>
      </c>
      <c r="G18" s="78">
        <v>0</v>
      </c>
      <c r="H18" s="78">
        <f>I18+J18+K18</f>
        <v>41341.89538</v>
      </c>
      <c r="I18" s="78">
        <v>39018.49538</v>
      </c>
      <c r="J18" s="78">
        <v>2323.4</v>
      </c>
      <c r="K18" s="78">
        <v>0</v>
      </c>
      <c r="L18" s="78">
        <f>8199.504+276.856</f>
        <v>8476.36</v>
      </c>
      <c r="M18" s="78">
        <f>8199.504+276.856</f>
        <v>8476.36</v>
      </c>
      <c r="N18" s="78">
        <v>0</v>
      </c>
      <c r="O18" s="78">
        <f>7917.604+276.756</f>
        <v>8194.36</v>
      </c>
      <c r="P18" s="78">
        <f>7917.604+276.756</f>
        <v>8194.36</v>
      </c>
      <c r="Q18" s="78">
        <v>0</v>
      </c>
      <c r="R18" s="41" t="s">
        <v>150</v>
      </c>
      <c r="S18" s="46" t="s">
        <v>96</v>
      </c>
    </row>
    <row r="19" spans="1:19" ht="22.5" customHeight="1">
      <c r="A19" s="129" t="s">
        <v>20</v>
      </c>
      <c r="B19" s="118"/>
      <c r="C19" s="129" t="s">
        <v>107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18"/>
    </row>
    <row r="20" spans="1:19" ht="154.5" customHeight="1">
      <c r="A20" s="45">
        <v>5</v>
      </c>
      <c r="B20" s="46" t="s">
        <v>108</v>
      </c>
      <c r="C20" s="100" t="s">
        <v>12</v>
      </c>
      <c r="D20" s="78">
        <f>H20+L20+O20</f>
        <v>5276.186</v>
      </c>
      <c r="E20" s="78">
        <f>H20+L20+O20</f>
        <v>5276.186</v>
      </c>
      <c r="F20" s="78">
        <v>0</v>
      </c>
      <c r="G20" s="78">
        <v>0</v>
      </c>
      <c r="H20" s="78">
        <v>1827.59</v>
      </c>
      <c r="I20" s="78">
        <v>1827.59</v>
      </c>
      <c r="J20" s="78"/>
      <c r="K20" s="78">
        <v>0</v>
      </c>
      <c r="L20" s="78">
        <v>1724.298</v>
      </c>
      <c r="M20" s="78">
        <v>1724.298</v>
      </c>
      <c r="N20" s="78">
        <v>0</v>
      </c>
      <c r="O20" s="78">
        <v>1724.298</v>
      </c>
      <c r="P20" s="78">
        <v>1724.298</v>
      </c>
      <c r="Q20" s="78">
        <v>0</v>
      </c>
      <c r="R20" s="41" t="s">
        <v>151</v>
      </c>
      <c r="S20" s="35" t="s">
        <v>146</v>
      </c>
    </row>
    <row r="21" spans="1:19" ht="21" customHeight="1">
      <c r="A21" s="117" t="s">
        <v>27</v>
      </c>
      <c r="B21" s="118"/>
      <c r="C21" s="129" t="s">
        <v>28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18"/>
      <c r="S21" s="45"/>
    </row>
    <row r="22" spans="1:19" ht="67.5" customHeight="1">
      <c r="A22" s="53">
        <v>6</v>
      </c>
      <c r="B22" s="95" t="s">
        <v>30</v>
      </c>
      <c r="C22" s="102" t="s">
        <v>12</v>
      </c>
      <c r="D22" s="108">
        <f aca="true" t="shared" si="0" ref="D22:E24">H22+L22+O22</f>
        <v>19742.857</v>
      </c>
      <c r="E22" s="108">
        <f t="shared" si="0"/>
        <v>19742.857</v>
      </c>
      <c r="F22" s="108">
        <v>0</v>
      </c>
      <c r="G22" s="108">
        <v>0</v>
      </c>
      <c r="H22" s="108">
        <v>6522.857</v>
      </c>
      <c r="I22" s="108">
        <v>6522.857</v>
      </c>
      <c r="J22" s="108"/>
      <c r="K22" s="108">
        <v>0</v>
      </c>
      <c r="L22" s="108">
        <v>6610</v>
      </c>
      <c r="M22" s="108">
        <v>6610</v>
      </c>
      <c r="N22" s="108">
        <v>0</v>
      </c>
      <c r="O22" s="108">
        <v>6610</v>
      </c>
      <c r="P22" s="108">
        <v>6610</v>
      </c>
      <c r="Q22" s="108">
        <v>0</v>
      </c>
      <c r="R22" s="79" t="s">
        <v>13</v>
      </c>
      <c r="S22" s="54" t="s">
        <v>97</v>
      </c>
    </row>
    <row r="23" spans="1:19" ht="60.75" customHeight="1">
      <c r="A23" s="45">
        <v>7</v>
      </c>
      <c r="B23" s="46" t="s">
        <v>106</v>
      </c>
      <c r="C23" s="100" t="s">
        <v>12</v>
      </c>
      <c r="D23" s="78">
        <f t="shared" si="0"/>
        <v>1233.127</v>
      </c>
      <c r="E23" s="78">
        <f t="shared" si="0"/>
        <v>1233.127</v>
      </c>
      <c r="F23" s="78">
        <v>0</v>
      </c>
      <c r="G23" s="78">
        <v>0</v>
      </c>
      <c r="H23" s="78">
        <v>634.727</v>
      </c>
      <c r="I23" s="78">
        <v>634.727</v>
      </c>
      <c r="J23" s="78"/>
      <c r="K23" s="78">
        <v>0</v>
      </c>
      <c r="L23" s="78">
        <v>299.2</v>
      </c>
      <c r="M23" s="78">
        <v>299.2</v>
      </c>
      <c r="N23" s="78">
        <v>0</v>
      </c>
      <c r="O23" s="78">
        <v>299.2</v>
      </c>
      <c r="P23" s="78">
        <v>299.2</v>
      </c>
      <c r="Q23" s="78">
        <v>0</v>
      </c>
      <c r="R23" s="41" t="s">
        <v>13</v>
      </c>
      <c r="S23" s="46"/>
    </row>
    <row r="24" spans="1:19" ht="51.75" customHeight="1">
      <c r="A24" s="45">
        <v>8</v>
      </c>
      <c r="B24" s="46" t="s">
        <v>129</v>
      </c>
      <c r="C24" s="102" t="s">
        <v>12</v>
      </c>
      <c r="D24" s="108">
        <f t="shared" si="0"/>
        <v>271.541</v>
      </c>
      <c r="E24" s="108">
        <f t="shared" si="0"/>
        <v>271.541</v>
      </c>
      <c r="F24" s="108">
        <v>0</v>
      </c>
      <c r="G24" s="108"/>
      <c r="H24" s="108">
        <f>I24+J24+K24</f>
        <v>271.541</v>
      </c>
      <c r="I24" s="108">
        <v>271.541</v>
      </c>
      <c r="J24" s="108"/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41" t="s">
        <v>13</v>
      </c>
      <c r="S24" s="54"/>
    </row>
    <row r="25" spans="1:19" ht="74.25" customHeight="1">
      <c r="A25" s="45">
        <v>9</v>
      </c>
      <c r="B25" s="46" t="s">
        <v>104</v>
      </c>
      <c r="C25" s="102" t="s">
        <v>12</v>
      </c>
      <c r="D25" s="108">
        <f>H25+L25+O25</f>
        <v>8580.75</v>
      </c>
      <c r="E25" s="108">
        <v>8580.75</v>
      </c>
      <c r="F25" s="108">
        <v>0</v>
      </c>
      <c r="G25" s="108">
        <v>0</v>
      </c>
      <c r="H25" s="108">
        <v>2860.25</v>
      </c>
      <c r="I25" s="108">
        <v>2860.25</v>
      </c>
      <c r="J25" s="108"/>
      <c r="K25" s="108">
        <v>0</v>
      </c>
      <c r="L25" s="108">
        <v>2860.25</v>
      </c>
      <c r="M25" s="108">
        <v>2860.25</v>
      </c>
      <c r="N25" s="108">
        <v>0</v>
      </c>
      <c r="O25" s="108">
        <v>2860.25</v>
      </c>
      <c r="P25" s="108">
        <v>2860.25</v>
      </c>
      <c r="Q25" s="108">
        <v>0</v>
      </c>
      <c r="R25" s="79" t="s">
        <v>13</v>
      </c>
      <c r="S25" s="54" t="s">
        <v>105</v>
      </c>
    </row>
    <row r="26" spans="1:19" ht="63.75" customHeight="1">
      <c r="A26" s="45">
        <v>10</v>
      </c>
      <c r="B26" s="46" t="s">
        <v>31</v>
      </c>
      <c r="C26" s="100" t="s">
        <v>12</v>
      </c>
      <c r="D26" s="78">
        <f>H26+L26+O26</f>
        <v>20591.31</v>
      </c>
      <c r="E26" s="78">
        <f>I26+M26+P26</f>
        <v>20591.31</v>
      </c>
      <c r="F26" s="78">
        <v>0</v>
      </c>
      <c r="G26" s="78">
        <v>0</v>
      </c>
      <c r="H26" s="78">
        <f>I26+J26+K26</f>
        <v>7178.87</v>
      </c>
      <c r="I26" s="78">
        <v>7178.87</v>
      </c>
      <c r="J26" s="78"/>
      <c r="K26" s="78">
        <v>0</v>
      </c>
      <c r="L26" s="78">
        <v>6706.22</v>
      </c>
      <c r="M26" s="78">
        <v>6706.22</v>
      </c>
      <c r="N26" s="78">
        <v>0</v>
      </c>
      <c r="O26" s="78">
        <v>6706.22</v>
      </c>
      <c r="P26" s="78">
        <v>6706.22</v>
      </c>
      <c r="Q26" s="78">
        <v>0</v>
      </c>
      <c r="R26" s="41" t="s">
        <v>152</v>
      </c>
      <c r="S26" s="46" t="s">
        <v>98</v>
      </c>
    </row>
    <row r="27" spans="1:19" ht="24.75" customHeight="1">
      <c r="A27" s="129" t="s">
        <v>60</v>
      </c>
      <c r="B27" s="118"/>
      <c r="C27" s="100" t="s">
        <v>12</v>
      </c>
      <c r="D27" s="77">
        <f aca="true" t="shared" si="1" ref="D27:Q27">SUM(D12:D26)</f>
        <v>237755.65759999998</v>
      </c>
      <c r="E27" s="77">
        <f t="shared" si="1"/>
        <v>201082.25759999998</v>
      </c>
      <c r="F27" s="77">
        <f t="shared" si="1"/>
        <v>2323.4</v>
      </c>
      <c r="G27" s="77">
        <f t="shared" si="1"/>
        <v>34350</v>
      </c>
      <c r="H27" s="77">
        <f>SUM(H12:H26)</f>
        <v>107718.80559999999</v>
      </c>
      <c r="I27" s="77">
        <f>SUM(I12:I26)</f>
        <v>93845.4056</v>
      </c>
      <c r="J27" s="77">
        <f t="shared" si="1"/>
        <v>2323.4</v>
      </c>
      <c r="K27" s="77">
        <f t="shared" si="1"/>
        <v>11550</v>
      </c>
      <c r="L27" s="78">
        <f t="shared" si="1"/>
        <v>65309.426</v>
      </c>
      <c r="M27" s="78">
        <f t="shared" si="1"/>
        <v>53759.426</v>
      </c>
      <c r="N27" s="78">
        <f t="shared" si="1"/>
        <v>11550</v>
      </c>
      <c r="O27" s="78">
        <f t="shared" si="1"/>
        <v>64727.426</v>
      </c>
      <c r="P27" s="78">
        <f t="shared" si="1"/>
        <v>53477.426</v>
      </c>
      <c r="Q27" s="77">
        <f t="shared" si="1"/>
        <v>11250</v>
      </c>
      <c r="R27" s="9"/>
      <c r="S27" s="45"/>
    </row>
    <row r="28" spans="1:19" ht="15">
      <c r="A28" s="43"/>
      <c r="B28" s="55"/>
      <c r="C28" s="10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55"/>
    </row>
    <row r="29" spans="1:19" ht="15.75" customHeight="1">
      <c r="A29" s="57"/>
      <c r="B29" s="58"/>
      <c r="C29" s="103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8"/>
    </row>
    <row r="30" spans="1:19" ht="7.5" customHeight="1" hidden="1">
      <c r="A30" s="5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58"/>
      <c r="M30" s="58"/>
      <c r="N30" s="58"/>
      <c r="O30" s="58"/>
      <c r="P30" s="58"/>
      <c r="Q30" s="128"/>
      <c r="R30" s="128"/>
      <c r="S30" s="58"/>
    </row>
    <row r="31" spans="1:19" ht="6.75" customHeight="1" hidden="1">
      <c r="A31" s="57"/>
      <c r="B31" s="58"/>
      <c r="C31" s="103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58"/>
    </row>
    <row r="32" spans="1:19" ht="4.5" customHeight="1" hidden="1">
      <c r="A32" s="5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58"/>
      <c r="M32" s="58"/>
      <c r="N32" s="58"/>
      <c r="O32" s="58"/>
      <c r="P32" s="58"/>
      <c r="Q32" s="128"/>
      <c r="R32" s="128"/>
      <c r="S32" s="58"/>
    </row>
    <row r="33" spans="1:19" ht="7.5" customHeight="1" hidden="1">
      <c r="A33" s="57"/>
      <c r="B33" s="58"/>
      <c r="C33" s="103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58"/>
    </row>
    <row r="34" spans="1:19" ht="41.25" customHeight="1">
      <c r="A34" s="64"/>
      <c r="B34" s="115" t="s">
        <v>14</v>
      </c>
      <c r="C34" s="115"/>
      <c r="D34" s="115"/>
      <c r="E34" s="115"/>
      <c r="F34" s="115"/>
      <c r="G34" s="115"/>
      <c r="H34" s="115"/>
      <c r="I34" s="115"/>
      <c r="J34" s="115"/>
      <c r="K34" s="115"/>
      <c r="L34" s="65"/>
      <c r="M34" s="65"/>
      <c r="N34" s="65"/>
      <c r="O34" s="65"/>
      <c r="P34" s="65"/>
      <c r="Q34" s="66" t="s">
        <v>15</v>
      </c>
      <c r="R34" s="66"/>
      <c r="S34" s="58"/>
    </row>
    <row r="35" spans="1:19" ht="1.5" customHeight="1">
      <c r="A35" s="64"/>
      <c r="B35" s="65"/>
      <c r="C35" s="103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7"/>
      <c r="S35" s="58"/>
    </row>
    <row r="36" spans="1:19" ht="0.75" customHeight="1" hidden="1">
      <c r="A36" s="64"/>
      <c r="B36" s="65"/>
      <c r="C36" s="103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7"/>
      <c r="S36" s="58"/>
    </row>
    <row r="37" spans="1:19" ht="6" customHeight="1">
      <c r="A37" s="64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65"/>
      <c r="M37" s="65"/>
      <c r="N37" s="65"/>
      <c r="O37" s="65"/>
      <c r="P37" s="65"/>
      <c r="Q37" s="116"/>
      <c r="R37" s="116"/>
      <c r="S37" s="58"/>
    </row>
    <row r="38" spans="1:19" ht="28.5" customHeight="1">
      <c r="A38" s="64"/>
      <c r="B38" s="65" t="s">
        <v>145</v>
      </c>
      <c r="C38" s="10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7"/>
      <c r="S38" s="58"/>
    </row>
    <row r="39" spans="1:19" ht="30.75" customHeight="1">
      <c r="A39" s="64"/>
      <c r="B39" s="116" t="s">
        <v>17</v>
      </c>
      <c r="C39" s="116"/>
      <c r="D39" s="116"/>
      <c r="E39" s="116"/>
      <c r="F39" s="116"/>
      <c r="G39" s="116"/>
      <c r="H39" s="116"/>
      <c r="I39" s="116"/>
      <c r="J39" s="116"/>
      <c r="K39" s="116"/>
      <c r="L39" s="65"/>
      <c r="M39" s="65"/>
      <c r="N39" s="65"/>
      <c r="O39" s="65"/>
      <c r="P39" s="65"/>
      <c r="Q39" s="116" t="s">
        <v>16</v>
      </c>
      <c r="R39" s="116"/>
      <c r="S39" s="58"/>
    </row>
    <row r="40" spans="1:19" ht="18.75">
      <c r="A40" s="64"/>
      <c r="B40" s="64"/>
      <c r="C40" s="97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8"/>
      <c r="S40" s="57"/>
    </row>
    <row r="41" spans="1:19" ht="18.75">
      <c r="A41" s="69"/>
      <c r="B41" s="69"/>
      <c r="C41" s="104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0"/>
    </row>
    <row r="42" spans="1:19" ht="17.25">
      <c r="A42" s="60"/>
      <c r="B42" s="60"/>
      <c r="C42" s="104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  <c r="S42" s="60"/>
    </row>
    <row r="43" spans="1:19" ht="17.25">
      <c r="A43" s="62"/>
      <c r="B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  <c r="S43" s="62"/>
    </row>
    <row r="44" spans="1:19" ht="17.25">
      <c r="A44" s="62"/>
      <c r="B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</row>
    <row r="45" spans="1:19" ht="17.25">
      <c r="A45" s="62"/>
      <c r="B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2"/>
    </row>
  </sheetData>
  <sheetProtection/>
  <mergeCells count="36">
    <mergeCell ref="G5:O5"/>
    <mergeCell ref="S6:S8"/>
    <mergeCell ref="D6:Q6"/>
    <mergeCell ref="D7:G7"/>
    <mergeCell ref="H7:K7"/>
    <mergeCell ref="L7:N7"/>
    <mergeCell ref="O7:Q7"/>
    <mergeCell ref="B6:B8"/>
    <mergeCell ref="C21:R21"/>
    <mergeCell ref="A15:B15"/>
    <mergeCell ref="C6:C8"/>
    <mergeCell ref="A11:C11"/>
    <mergeCell ref="A21:B21"/>
    <mergeCell ref="A19:B19"/>
    <mergeCell ref="A17:B17"/>
    <mergeCell ref="D10:R10"/>
    <mergeCell ref="B39:K39"/>
    <mergeCell ref="Q39:R39"/>
    <mergeCell ref="B32:K32"/>
    <mergeCell ref="Q32:R32"/>
    <mergeCell ref="Q37:R37"/>
    <mergeCell ref="C15:R15"/>
    <mergeCell ref="C17:R17"/>
    <mergeCell ref="C19:S19"/>
    <mergeCell ref="Q30:R30"/>
    <mergeCell ref="A27:B27"/>
    <mergeCell ref="D11:R11"/>
    <mergeCell ref="A10:C10"/>
    <mergeCell ref="D1:P1"/>
    <mergeCell ref="B34:K34"/>
    <mergeCell ref="B37:K37"/>
    <mergeCell ref="A13:B13"/>
    <mergeCell ref="C13:R13"/>
    <mergeCell ref="R6:R8"/>
    <mergeCell ref="A6:A8"/>
    <mergeCell ref="B30:K30"/>
  </mergeCells>
  <printOptions/>
  <pageMargins left="0.140625" right="0.03125" top="0.1015625" bottom="0.2578125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1"/>
  <sheetViews>
    <sheetView view="pageLayout" workbookViewId="0" topLeftCell="A1">
      <selection activeCell="Q12" sqref="Q12"/>
    </sheetView>
  </sheetViews>
  <sheetFormatPr defaultColWidth="9.140625" defaultRowHeight="15"/>
  <cols>
    <col min="1" max="1" width="1.1484375" style="0" customWidth="1"/>
    <col min="2" max="2" width="2.57421875" style="0" customWidth="1"/>
    <col min="3" max="3" width="15.00390625" style="0" customWidth="1"/>
    <col min="7" max="7" width="6.8515625" style="0" customWidth="1"/>
    <col min="10" max="10" width="7.00390625" style="0" customWidth="1"/>
    <col min="13" max="13" width="6.8515625" style="0" customWidth="1"/>
    <col min="16" max="16" width="7.28125" style="0" customWidth="1"/>
    <col min="17" max="17" width="7.57421875" style="0" customWidth="1"/>
    <col min="18" max="18" width="6.00390625" style="0" customWidth="1"/>
  </cols>
  <sheetData>
    <row r="2" spans="4:16" ht="16.5">
      <c r="D2" s="150" t="s">
        <v>112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4" spans="2:18" ht="15">
      <c r="B4" s="151" t="s">
        <v>10</v>
      </c>
      <c r="C4" s="147" t="s">
        <v>11</v>
      </c>
      <c r="D4" s="147" t="s">
        <v>0</v>
      </c>
      <c r="E4" s="154" t="s">
        <v>1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/>
      <c r="Q4" s="147" t="s">
        <v>6</v>
      </c>
      <c r="R4" s="141" t="s">
        <v>29</v>
      </c>
    </row>
    <row r="5" spans="2:18" ht="15">
      <c r="B5" s="152"/>
      <c r="C5" s="142"/>
      <c r="D5" s="142"/>
      <c r="E5" s="144" t="s">
        <v>2</v>
      </c>
      <c r="F5" s="145"/>
      <c r="G5" s="146"/>
      <c r="H5" s="144" t="s">
        <v>3</v>
      </c>
      <c r="I5" s="145"/>
      <c r="J5" s="146"/>
      <c r="K5" s="144" t="s">
        <v>4</v>
      </c>
      <c r="L5" s="145"/>
      <c r="M5" s="146"/>
      <c r="N5" s="144" t="s">
        <v>5</v>
      </c>
      <c r="O5" s="145"/>
      <c r="P5" s="146"/>
      <c r="Q5" s="142"/>
      <c r="R5" s="142"/>
    </row>
    <row r="6" spans="2:18" ht="75">
      <c r="B6" s="153"/>
      <c r="C6" s="143"/>
      <c r="D6" s="143"/>
      <c r="E6" s="10" t="s">
        <v>7</v>
      </c>
      <c r="F6" s="14" t="s">
        <v>8</v>
      </c>
      <c r="G6" s="14" t="s">
        <v>18</v>
      </c>
      <c r="H6" s="10" t="s">
        <v>7</v>
      </c>
      <c r="I6" s="14" t="s">
        <v>8</v>
      </c>
      <c r="J6" s="14" t="s">
        <v>18</v>
      </c>
      <c r="K6" s="10" t="s">
        <v>7</v>
      </c>
      <c r="L6" s="14" t="s">
        <v>8</v>
      </c>
      <c r="M6" s="14" t="s">
        <v>18</v>
      </c>
      <c r="N6" s="10" t="s">
        <v>7</v>
      </c>
      <c r="O6" s="14" t="s">
        <v>8</v>
      </c>
      <c r="P6" s="14" t="s">
        <v>18</v>
      </c>
      <c r="Q6" s="143"/>
      <c r="R6" s="143"/>
    </row>
    <row r="7" spans="2:18" ht="15">
      <c r="B7" s="15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</row>
    <row r="8" spans="2:18" ht="46.5" customHeight="1">
      <c r="B8" s="18">
        <v>1</v>
      </c>
      <c r="C8" s="4" t="s">
        <v>50</v>
      </c>
      <c r="D8" s="10" t="s">
        <v>12</v>
      </c>
      <c r="E8" s="18">
        <f>H8+K8+N8</f>
        <v>395.18899999999996</v>
      </c>
      <c r="F8" s="18">
        <f>I8+L8+O8</f>
        <v>395.18899999999996</v>
      </c>
      <c r="G8" s="18">
        <v>0</v>
      </c>
      <c r="H8" s="18">
        <v>200.591</v>
      </c>
      <c r="I8" s="18">
        <v>200.591</v>
      </c>
      <c r="J8" s="18">
        <v>0</v>
      </c>
      <c r="K8" s="18">
        <v>97.299</v>
      </c>
      <c r="L8" s="18">
        <v>97.299</v>
      </c>
      <c r="M8" s="18">
        <v>0</v>
      </c>
      <c r="N8" s="18">
        <v>97.299</v>
      </c>
      <c r="O8" s="18">
        <v>97.299</v>
      </c>
      <c r="P8" s="18">
        <v>0</v>
      </c>
      <c r="Q8" s="32" t="s">
        <v>99</v>
      </c>
      <c r="R8" s="33"/>
    </row>
    <row r="9" spans="2:18" ht="33" customHeight="1">
      <c r="B9" s="18">
        <v>2</v>
      </c>
      <c r="C9" s="4" t="s">
        <v>51</v>
      </c>
      <c r="D9" s="10" t="s">
        <v>12</v>
      </c>
      <c r="E9" s="18">
        <f>SUM(H9,I9,K9)</f>
        <v>1479.21</v>
      </c>
      <c r="F9" s="18">
        <f>SUM(H9,I9,K9)</f>
        <v>1479.21</v>
      </c>
      <c r="G9" s="18">
        <v>0</v>
      </c>
      <c r="H9" s="18">
        <v>493.07</v>
      </c>
      <c r="I9" s="18">
        <v>493.07</v>
      </c>
      <c r="J9" s="18">
        <v>0</v>
      </c>
      <c r="K9" s="18">
        <v>493.07</v>
      </c>
      <c r="L9" s="18">
        <v>493.07</v>
      </c>
      <c r="M9" s="18">
        <v>0</v>
      </c>
      <c r="N9" s="18">
        <v>493.07</v>
      </c>
      <c r="O9" s="18">
        <v>493.07</v>
      </c>
      <c r="P9" s="18">
        <v>0</v>
      </c>
      <c r="Q9" s="32" t="s">
        <v>99</v>
      </c>
      <c r="R9" s="33"/>
    </row>
    <row r="10" spans="2:18" ht="36.75" customHeight="1">
      <c r="B10" s="18">
        <v>3</v>
      </c>
      <c r="C10" s="4" t="s">
        <v>52</v>
      </c>
      <c r="D10" s="10" t="s">
        <v>12</v>
      </c>
      <c r="E10" s="18">
        <f>SUM(H10,I10,K10)</f>
        <v>1540.866</v>
      </c>
      <c r="F10" s="18">
        <f>SUM(H10,I10,K10)</f>
        <v>1540.866</v>
      </c>
      <c r="G10" s="18">
        <v>0</v>
      </c>
      <c r="H10" s="18">
        <v>513.622</v>
      </c>
      <c r="I10" s="18">
        <v>513.622</v>
      </c>
      <c r="J10" s="18">
        <v>0</v>
      </c>
      <c r="K10" s="18">
        <v>513.622</v>
      </c>
      <c r="L10" s="18">
        <v>513.622</v>
      </c>
      <c r="M10" s="18">
        <v>0</v>
      </c>
      <c r="N10" s="18">
        <v>513.622</v>
      </c>
      <c r="O10" s="18">
        <v>513.622</v>
      </c>
      <c r="P10" s="18">
        <v>0</v>
      </c>
      <c r="Q10" s="32" t="s">
        <v>99</v>
      </c>
      <c r="R10" s="33"/>
    </row>
    <row r="11" spans="2:18" ht="36" customHeight="1">
      <c r="B11" s="18">
        <v>4</v>
      </c>
      <c r="C11" s="4" t="s">
        <v>53</v>
      </c>
      <c r="D11" s="10" t="s">
        <v>12</v>
      </c>
      <c r="E11" s="18">
        <f>SUM(H11,I11,K11)</f>
        <v>1170.921</v>
      </c>
      <c r="F11" s="18">
        <f>SUM(H11,I11,K11)</f>
        <v>1170.921</v>
      </c>
      <c r="G11" s="18">
        <v>0</v>
      </c>
      <c r="H11" s="18">
        <v>390.307</v>
      </c>
      <c r="I11" s="18">
        <v>390.307</v>
      </c>
      <c r="J11" s="18">
        <v>0</v>
      </c>
      <c r="K11" s="18">
        <v>390.307</v>
      </c>
      <c r="L11" s="18">
        <v>390.307</v>
      </c>
      <c r="M11" s="18">
        <v>0</v>
      </c>
      <c r="N11" s="18">
        <v>390.307</v>
      </c>
      <c r="O11" s="18">
        <v>390.307</v>
      </c>
      <c r="P11" s="18">
        <v>0</v>
      </c>
      <c r="Q11" s="32" t="s">
        <v>99</v>
      </c>
      <c r="R11" s="33"/>
    </row>
    <row r="12" spans="2:18" ht="45" customHeight="1">
      <c r="B12" s="18">
        <v>5</v>
      </c>
      <c r="C12" s="4" t="s">
        <v>54</v>
      </c>
      <c r="D12" s="10" t="s">
        <v>12</v>
      </c>
      <c r="E12" s="18">
        <f>SUM(H12,I12,K12)</f>
        <v>690</v>
      </c>
      <c r="F12" s="18">
        <f>SUM(H12,I12,K12)</f>
        <v>690</v>
      </c>
      <c r="G12" s="18">
        <v>0</v>
      </c>
      <c r="H12" s="18">
        <v>230</v>
      </c>
      <c r="I12" s="18">
        <v>230</v>
      </c>
      <c r="J12" s="18">
        <v>0</v>
      </c>
      <c r="K12" s="18">
        <v>230</v>
      </c>
      <c r="L12" s="18">
        <v>230</v>
      </c>
      <c r="M12" s="18">
        <v>0</v>
      </c>
      <c r="N12" s="18">
        <v>230</v>
      </c>
      <c r="O12" s="18">
        <v>230</v>
      </c>
      <c r="P12" s="18">
        <v>0</v>
      </c>
      <c r="Q12" s="32" t="s">
        <v>13</v>
      </c>
      <c r="R12" s="33"/>
    </row>
    <row r="13" spans="2:18" ht="28.5" customHeight="1">
      <c r="B13" s="158" t="s">
        <v>58</v>
      </c>
      <c r="C13" s="159"/>
      <c r="D13" s="10" t="s">
        <v>12</v>
      </c>
      <c r="E13" s="8">
        <f>SUM(E8:E12)</f>
        <v>5276.186</v>
      </c>
      <c r="F13" s="8">
        <f>SUM(F8:F12)</f>
        <v>5276.186</v>
      </c>
      <c r="G13" s="8">
        <v>0</v>
      </c>
      <c r="H13" s="8">
        <f>SUM(H8:H12)</f>
        <v>1827.59</v>
      </c>
      <c r="I13" s="8">
        <f>SUM(I8:I12)</f>
        <v>1827.59</v>
      </c>
      <c r="J13" s="8">
        <v>0</v>
      </c>
      <c r="K13" s="8">
        <f>SUM(K8:K12)</f>
        <v>1724.298</v>
      </c>
      <c r="L13" s="8">
        <f>SUM(L8:L12)</f>
        <v>1724.298</v>
      </c>
      <c r="M13" s="8">
        <v>0</v>
      </c>
      <c r="N13" s="8">
        <f>SUM(N8:N12)</f>
        <v>1724.298</v>
      </c>
      <c r="O13" s="8">
        <f>SUM(O8:O12)</f>
        <v>1724.298</v>
      </c>
      <c r="P13" s="8">
        <v>0</v>
      </c>
      <c r="Q13" s="34"/>
      <c r="R13" s="34"/>
    </row>
    <row r="14" ht="22.5" customHeight="1"/>
    <row r="15" spans="2:17" ht="16.5">
      <c r="B15" s="38" t="s">
        <v>14</v>
      </c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9" t="s">
        <v>117</v>
      </c>
      <c r="O15" s="148" t="s">
        <v>122</v>
      </c>
      <c r="P15" s="148"/>
      <c r="Q15" s="148"/>
    </row>
    <row r="16" spans="2:16" ht="21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</row>
    <row r="17" spans="2:16" ht="16.5" hidden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2:17" ht="31.5" customHeight="1" hidden="1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39"/>
      <c r="M18" s="39"/>
      <c r="N18" s="39"/>
      <c r="O18" s="140"/>
      <c r="P18" s="140"/>
      <c r="Q18" s="140"/>
    </row>
    <row r="19" spans="2:16" ht="14.2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</row>
    <row r="20" spans="2:17" ht="16.5">
      <c r="B20" s="157" t="s">
        <v>17</v>
      </c>
      <c r="C20" s="157"/>
      <c r="D20" s="157"/>
      <c r="E20" s="157"/>
      <c r="F20" s="157"/>
      <c r="G20" s="157"/>
      <c r="H20" s="157"/>
      <c r="I20" s="157"/>
      <c r="J20" s="39"/>
      <c r="K20" s="39"/>
      <c r="L20" s="39"/>
      <c r="M20" s="39"/>
      <c r="N20" s="39"/>
      <c r="O20" s="148" t="s">
        <v>124</v>
      </c>
      <c r="P20" s="148"/>
      <c r="Q20" s="148"/>
    </row>
    <row r="21" spans="2:16" ht="1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</sheetData>
  <sheetProtection/>
  <mergeCells count="17">
    <mergeCell ref="O20:Q20"/>
    <mergeCell ref="B18:K18"/>
    <mergeCell ref="D2:P2"/>
    <mergeCell ref="B4:B6"/>
    <mergeCell ref="C4:C6"/>
    <mergeCell ref="D4:D6"/>
    <mergeCell ref="E4:P4"/>
    <mergeCell ref="B20:I20"/>
    <mergeCell ref="B13:C13"/>
    <mergeCell ref="O15:Q15"/>
    <mergeCell ref="O18:Q18"/>
    <mergeCell ref="R4:R6"/>
    <mergeCell ref="E5:G5"/>
    <mergeCell ref="H5:J5"/>
    <mergeCell ref="K5:M5"/>
    <mergeCell ref="N5:P5"/>
    <mergeCell ref="Q4:Q6"/>
  </mergeCells>
  <printOptions/>
  <pageMargins left="0.22916666666666666" right="0.03125" top="0.5416666666666666" bottom="0.322916666666666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9"/>
  <sheetViews>
    <sheetView view="pageLayout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0.28125" style="0" customWidth="1"/>
    <col min="4" max="5" width="10.140625" style="0" customWidth="1"/>
    <col min="6" max="6" width="6.57421875" style="0" customWidth="1"/>
    <col min="7" max="7" width="11.421875" style="0" customWidth="1"/>
    <col min="8" max="8" width="10.421875" style="0" customWidth="1"/>
    <col min="9" max="9" width="5.00390625" style="0" customWidth="1"/>
    <col min="10" max="10" width="9.7109375" style="0" customWidth="1"/>
    <col min="11" max="11" width="10.28125" style="0" customWidth="1"/>
    <col min="12" max="12" width="7.8515625" style="0" customWidth="1"/>
    <col min="13" max="13" width="8.8515625" style="0" customWidth="1"/>
    <col min="14" max="14" width="9.28125" style="0" customWidth="1"/>
    <col min="15" max="15" width="5.421875" style="0" customWidth="1"/>
    <col min="16" max="16" width="10.8515625" style="0" customWidth="1"/>
    <col min="17" max="17" width="5.8515625" style="0" customWidth="1"/>
  </cols>
  <sheetData>
    <row r="2" spans="3:16" ht="16.5">
      <c r="C2" s="150" t="s">
        <v>112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4" spans="1:18" ht="15">
      <c r="A4" s="151" t="s">
        <v>10</v>
      </c>
      <c r="B4" s="147" t="s">
        <v>11</v>
      </c>
      <c r="C4" s="147" t="s">
        <v>0</v>
      </c>
      <c r="D4" s="154" t="s">
        <v>59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147" t="s">
        <v>6</v>
      </c>
      <c r="Q4" s="141" t="s">
        <v>29</v>
      </c>
      <c r="R4" s="13"/>
    </row>
    <row r="5" spans="1:18" ht="15">
      <c r="A5" s="152"/>
      <c r="B5" s="142"/>
      <c r="C5" s="142"/>
      <c r="D5" s="144" t="s">
        <v>113</v>
      </c>
      <c r="E5" s="145"/>
      <c r="F5" s="146"/>
      <c r="G5" s="144" t="s">
        <v>114</v>
      </c>
      <c r="H5" s="145"/>
      <c r="I5" s="146"/>
      <c r="J5" s="144" t="s">
        <v>115</v>
      </c>
      <c r="K5" s="145"/>
      <c r="L5" s="146"/>
      <c r="M5" s="144" t="s">
        <v>116</v>
      </c>
      <c r="N5" s="145"/>
      <c r="O5" s="146"/>
      <c r="P5" s="142"/>
      <c r="Q5" s="142"/>
      <c r="R5" s="13"/>
    </row>
    <row r="6" spans="1:18" ht="105">
      <c r="A6" s="153"/>
      <c r="B6" s="143"/>
      <c r="C6" s="143"/>
      <c r="D6" s="10" t="s">
        <v>7</v>
      </c>
      <c r="E6" s="14" t="s">
        <v>8</v>
      </c>
      <c r="F6" s="14" t="s">
        <v>18</v>
      </c>
      <c r="G6" s="10" t="s">
        <v>7</v>
      </c>
      <c r="H6" s="14" t="s">
        <v>8</v>
      </c>
      <c r="I6" s="14" t="s">
        <v>18</v>
      </c>
      <c r="J6" s="10" t="s">
        <v>7</v>
      </c>
      <c r="K6" s="14" t="s">
        <v>8</v>
      </c>
      <c r="L6" s="14" t="s">
        <v>18</v>
      </c>
      <c r="M6" s="10" t="s">
        <v>7</v>
      </c>
      <c r="N6" s="14" t="s">
        <v>8</v>
      </c>
      <c r="O6" s="14" t="s">
        <v>18</v>
      </c>
      <c r="P6" s="143"/>
      <c r="Q6" s="143"/>
      <c r="R6" s="13"/>
    </row>
    <row r="7" spans="1:18" ht="15">
      <c r="A7" s="15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3"/>
    </row>
    <row r="8" spans="1:18" ht="53.25" customHeight="1">
      <c r="A8" s="16">
        <v>1</v>
      </c>
      <c r="B8" s="37" t="s">
        <v>33</v>
      </c>
      <c r="C8" s="10" t="s">
        <v>12</v>
      </c>
      <c r="D8" s="11">
        <f aca="true" t="shared" si="0" ref="D8:E11">G8+J8+M8</f>
        <v>1367.598</v>
      </c>
      <c r="E8" s="11">
        <f t="shared" si="0"/>
        <v>1367.598</v>
      </c>
      <c r="F8" s="11">
        <v>0</v>
      </c>
      <c r="G8" s="11">
        <v>625.934</v>
      </c>
      <c r="H8" s="11">
        <v>625.934</v>
      </c>
      <c r="I8" s="10">
        <v>0</v>
      </c>
      <c r="J8" s="11">
        <v>370.832</v>
      </c>
      <c r="K8" s="11">
        <v>370.832</v>
      </c>
      <c r="L8" s="12">
        <v>0</v>
      </c>
      <c r="M8" s="32">
        <v>370.832</v>
      </c>
      <c r="N8" s="32">
        <v>370.832</v>
      </c>
      <c r="O8" s="10">
        <v>0</v>
      </c>
      <c r="P8" s="22" t="s">
        <v>79</v>
      </c>
      <c r="Q8" s="14"/>
      <c r="R8" s="13"/>
    </row>
    <row r="9" spans="1:18" ht="47.25" customHeight="1">
      <c r="A9" s="17">
        <v>2</v>
      </c>
      <c r="B9" s="14" t="s">
        <v>34</v>
      </c>
      <c r="C9" s="10" t="s">
        <v>12</v>
      </c>
      <c r="D9" s="84">
        <f>G9+J9+M9</f>
        <v>8454.60718</v>
      </c>
      <c r="E9" s="84">
        <f>H9+K9+N9</f>
        <v>8454.60718</v>
      </c>
      <c r="F9" s="84">
        <v>0</v>
      </c>
      <c r="G9" s="84">
        <f>H9+I9</f>
        <v>6581.70318</v>
      </c>
      <c r="H9" s="84">
        <v>6581.70318</v>
      </c>
      <c r="I9" s="84">
        <v>0</v>
      </c>
      <c r="J9" s="10">
        <v>936.452</v>
      </c>
      <c r="K9" s="10">
        <v>936.452</v>
      </c>
      <c r="L9" s="10">
        <v>0</v>
      </c>
      <c r="M9" s="72">
        <v>936.452</v>
      </c>
      <c r="N9" s="72">
        <v>936.452</v>
      </c>
      <c r="O9" s="10">
        <v>0</v>
      </c>
      <c r="P9" s="22" t="s">
        <v>79</v>
      </c>
      <c r="Q9" s="14"/>
      <c r="R9" s="13"/>
    </row>
    <row r="10" spans="1:18" ht="51" customHeight="1">
      <c r="A10" s="16">
        <v>3</v>
      </c>
      <c r="B10" s="14" t="s">
        <v>35</v>
      </c>
      <c r="C10" s="10" t="s">
        <v>12</v>
      </c>
      <c r="D10" s="84">
        <f>G10+J10+M10</f>
        <v>6021.54454</v>
      </c>
      <c r="E10" s="84">
        <f>H10+K10+N10</f>
        <v>6021.54454</v>
      </c>
      <c r="F10" s="84">
        <v>0</v>
      </c>
      <c r="G10" s="84">
        <f>H10+I10</f>
        <v>3574.08054</v>
      </c>
      <c r="H10" s="84">
        <v>3574.08054</v>
      </c>
      <c r="I10" s="84">
        <v>0</v>
      </c>
      <c r="J10" s="10">
        <v>1223.732</v>
      </c>
      <c r="K10" s="10">
        <v>1223.732</v>
      </c>
      <c r="L10" s="10">
        <v>0</v>
      </c>
      <c r="M10" s="72">
        <v>1223.732</v>
      </c>
      <c r="N10" s="72">
        <v>1223.732</v>
      </c>
      <c r="O10" s="10">
        <v>0</v>
      </c>
      <c r="P10" s="22" t="s">
        <v>79</v>
      </c>
      <c r="Q10" s="14"/>
      <c r="R10" s="13"/>
    </row>
    <row r="11" spans="1:18" ht="76.5">
      <c r="A11" s="17">
        <v>4</v>
      </c>
      <c r="B11" s="25" t="s">
        <v>36</v>
      </c>
      <c r="C11" s="10" t="s">
        <v>12</v>
      </c>
      <c r="D11" s="10">
        <f t="shared" si="0"/>
        <v>457.4175</v>
      </c>
      <c r="E11" s="10">
        <f t="shared" si="0"/>
        <v>457.4175</v>
      </c>
      <c r="F11" s="10">
        <v>0</v>
      </c>
      <c r="G11" s="10">
        <v>372.0495</v>
      </c>
      <c r="H11" s="10">
        <v>372.0495</v>
      </c>
      <c r="I11" s="10">
        <v>0</v>
      </c>
      <c r="J11" s="10">
        <v>42.684</v>
      </c>
      <c r="K11" s="10">
        <v>42.684</v>
      </c>
      <c r="L11" s="10">
        <v>0</v>
      </c>
      <c r="M11" s="72">
        <v>42.684</v>
      </c>
      <c r="N11" s="72">
        <v>42.684</v>
      </c>
      <c r="O11" s="10">
        <v>0</v>
      </c>
      <c r="P11" s="22" t="s">
        <v>99</v>
      </c>
      <c r="Q11" s="14"/>
      <c r="R11" s="13"/>
    </row>
    <row r="12" spans="1:18" ht="60">
      <c r="A12" s="17">
        <v>5</v>
      </c>
      <c r="B12" s="11" t="s">
        <v>37</v>
      </c>
      <c r="C12" s="10" t="s">
        <v>12</v>
      </c>
      <c r="D12" s="10">
        <f>SUM(G12,H12,J12)</f>
        <v>943.083</v>
      </c>
      <c r="E12" s="10">
        <v>943.083</v>
      </c>
      <c r="F12" s="10">
        <v>0</v>
      </c>
      <c r="G12" s="10">
        <v>314.361</v>
      </c>
      <c r="H12" s="10">
        <v>314.361</v>
      </c>
      <c r="I12" s="10">
        <v>0</v>
      </c>
      <c r="J12" s="10">
        <v>314.361</v>
      </c>
      <c r="K12" s="10">
        <v>314.361</v>
      </c>
      <c r="L12" s="10">
        <v>0</v>
      </c>
      <c r="M12" s="72">
        <v>314.361</v>
      </c>
      <c r="N12" s="72">
        <v>314.361</v>
      </c>
      <c r="O12" s="10">
        <v>0</v>
      </c>
      <c r="P12" s="22" t="s">
        <v>99</v>
      </c>
      <c r="Q12" s="10"/>
      <c r="R12" s="13"/>
    </row>
    <row r="13" spans="1:18" ht="45">
      <c r="A13" s="17">
        <v>6</v>
      </c>
      <c r="B13" s="11" t="s">
        <v>49</v>
      </c>
      <c r="C13" s="10" t="s">
        <v>12</v>
      </c>
      <c r="D13" s="10">
        <f>SUM(G13,H13,J13)</f>
        <v>3389.712</v>
      </c>
      <c r="E13" s="10">
        <v>3389.712</v>
      </c>
      <c r="F13" s="10">
        <v>0</v>
      </c>
      <c r="G13" s="10">
        <v>1129.904</v>
      </c>
      <c r="H13" s="10">
        <v>1129.904</v>
      </c>
      <c r="I13" s="10">
        <v>0</v>
      </c>
      <c r="J13" s="10">
        <v>1129.904</v>
      </c>
      <c r="K13" s="10">
        <v>1129.904</v>
      </c>
      <c r="L13" s="10">
        <v>0</v>
      </c>
      <c r="M13" s="72">
        <v>1129.904</v>
      </c>
      <c r="N13" s="72">
        <v>1129.904</v>
      </c>
      <c r="O13" s="10">
        <v>0</v>
      </c>
      <c r="P13" s="22" t="s">
        <v>99</v>
      </c>
      <c r="Q13" s="14"/>
      <c r="R13" s="13"/>
    </row>
    <row r="14" spans="1:18" ht="60">
      <c r="A14" s="17">
        <v>7</v>
      </c>
      <c r="B14" s="11" t="s">
        <v>38</v>
      </c>
      <c r="C14" s="10" t="s">
        <v>12</v>
      </c>
      <c r="D14" s="10">
        <f aca="true" t="shared" si="1" ref="D14:D23">SUM(G14,H14,J14)</f>
        <v>1422.231</v>
      </c>
      <c r="E14" s="10">
        <f>SUM(G14,H14,J14)</f>
        <v>1422.231</v>
      </c>
      <c r="F14" s="10">
        <v>0</v>
      </c>
      <c r="G14" s="10">
        <v>474.077</v>
      </c>
      <c r="H14" s="10">
        <v>474.077</v>
      </c>
      <c r="I14" s="10">
        <v>0</v>
      </c>
      <c r="J14" s="10">
        <v>474.077</v>
      </c>
      <c r="K14" s="10">
        <v>474.077</v>
      </c>
      <c r="L14" s="10">
        <v>0</v>
      </c>
      <c r="M14" s="72">
        <v>474.077</v>
      </c>
      <c r="N14" s="72">
        <v>474.077</v>
      </c>
      <c r="O14" s="10">
        <v>0</v>
      </c>
      <c r="P14" s="22" t="s">
        <v>99</v>
      </c>
      <c r="Q14" s="10"/>
      <c r="R14" s="13"/>
    </row>
    <row r="15" spans="1:18" ht="60">
      <c r="A15" s="17">
        <v>8</v>
      </c>
      <c r="B15" s="11" t="s">
        <v>39</v>
      </c>
      <c r="C15" s="10" t="s">
        <v>12</v>
      </c>
      <c r="D15" s="10">
        <f t="shared" si="1"/>
        <v>31.701</v>
      </c>
      <c r="E15" s="10">
        <f aca="true" t="shared" si="2" ref="E15:E23">SUM(G15,H15,J15)</f>
        <v>31.701</v>
      </c>
      <c r="F15" s="10">
        <v>0</v>
      </c>
      <c r="G15" s="10">
        <v>10.567</v>
      </c>
      <c r="H15" s="10">
        <v>10.567</v>
      </c>
      <c r="I15" s="10">
        <v>0</v>
      </c>
      <c r="J15" s="10">
        <v>10.567</v>
      </c>
      <c r="K15" s="10">
        <v>10.567</v>
      </c>
      <c r="L15" s="10">
        <v>0</v>
      </c>
      <c r="M15" s="72">
        <v>10.567</v>
      </c>
      <c r="N15" s="72">
        <v>10.567</v>
      </c>
      <c r="O15" s="10">
        <v>0</v>
      </c>
      <c r="P15" s="22" t="s">
        <v>99</v>
      </c>
      <c r="Q15" s="10"/>
      <c r="R15" s="13"/>
    </row>
    <row r="16" spans="1:18" ht="70.5" customHeight="1">
      <c r="A16" s="17">
        <v>9</v>
      </c>
      <c r="B16" s="11" t="s">
        <v>40</v>
      </c>
      <c r="C16" s="10" t="s">
        <v>12</v>
      </c>
      <c r="D16" s="10">
        <f>G16+J16+M16</f>
        <v>135.968</v>
      </c>
      <c r="E16" s="10">
        <f>H16+K16+N16</f>
        <v>135.968</v>
      </c>
      <c r="F16" s="10">
        <v>0</v>
      </c>
      <c r="G16" s="10">
        <v>76.042</v>
      </c>
      <c r="H16" s="10">
        <v>76.042</v>
      </c>
      <c r="I16" s="10">
        <v>0</v>
      </c>
      <c r="J16" s="10">
        <v>29.963</v>
      </c>
      <c r="K16" s="10">
        <v>29.963</v>
      </c>
      <c r="L16" s="10">
        <v>0</v>
      </c>
      <c r="M16" s="72">
        <v>29.963</v>
      </c>
      <c r="N16" s="72">
        <v>29.963</v>
      </c>
      <c r="O16" s="10">
        <v>0</v>
      </c>
      <c r="P16" s="22" t="s">
        <v>99</v>
      </c>
      <c r="Q16" s="10"/>
      <c r="R16" s="13"/>
    </row>
    <row r="17" spans="1:18" ht="60">
      <c r="A17" s="17">
        <v>10</v>
      </c>
      <c r="B17" s="11" t="s">
        <v>41</v>
      </c>
      <c r="C17" s="10" t="s">
        <v>12</v>
      </c>
      <c r="D17" s="10">
        <f t="shared" si="1"/>
        <v>44.418</v>
      </c>
      <c r="E17" s="10">
        <f t="shared" si="2"/>
        <v>44.418</v>
      </c>
      <c r="F17" s="10">
        <v>0</v>
      </c>
      <c r="G17" s="10">
        <v>14.806</v>
      </c>
      <c r="H17" s="10">
        <v>14.806</v>
      </c>
      <c r="I17" s="10">
        <v>0</v>
      </c>
      <c r="J17" s="10">
        <v>14.806</v>
      </c>
      <c r="K17" s="10">
        <v>14.806</v>
      </c>
      <c r="L17" s="10">
        <v>0</v>
      </c>
      <c r="M17" s="72">
        <v>14.806</v>
      </c>
      <c r="N17" s="72">
        <v>14.806</v>
      </c>
      <c r="O17" s="10">
        <v>0</v>
      </c>
      <c r="P17" s="22" t="s">
        <v>99</v>
      </c>
      <c r="Q17" s="10"/>
      <c r="R17" s="13"/>
    </row>
    <row r="18" spans="1:18" ht="60">
      <c r="A18" s="17">
        <v>11</v>
      </c>
      <c r="B18" s="11" t="s">
        <v>42</v>
      </c>
      <c r="C18" s="10" t="s">
        <v>12</v>
      </c>
      <c r="D18" s="10">
        <f t="shared" si="1"/>
        <v>351.89099999999996</v>
      </c>
      <c r="E18" s="10">
        <f t="shared" si="2"/>
        <v>351.89099999999996</v>
      </c>
      <c r="F18" s="10">
        <v>0</v>
      </c>
      <c r="G18" s="10">
        <v>117.297</v>
      </c>
      <c r="H18" s="10">
        <v>117.297</v>
      </c>
      <c r="I18" s="10">
        <v>0</v>
      </c>
      <c r="J18" s="10">
        <v>117.297</v>
      </c>
      <c r="K18" s="10">
        <v>117.297</v>
      </c>
      <c r="L18" s="10">
        <v>0</v>
      </c>
      <c r="M18" s="72">
        <v>117.297</v>
      </c>
      <c r="N18" s="72">
        <v>117.297</v>
      </c>
      <c r="O18" s="10">
        <v>0</v>
      </c>
      <c r="P18" s="22" t="s">
        <v>99</v>
      </c>
      <c r="Q18" s="14"/>
      <c r="R18" s="13"/>
    </row>
    <row r="19" spans="1:18" ht="60">
      <c r="A19" s="17">
        <v>12</v>
      </c>
      <c r="B19" s="11" t="s">
        <v>43</v>
      </c>
      <c r="C19" s="10" t="s">
        <v>12</v>
      </c>
      <c r="D19" s="10">
        <f>G19+J19+M19</f>
        <v>270.8595</v>
      </c>
      <c r="E19" s="10">
        <f>H19+K19+N19</f>
        <v>270.8595</v>
      </c>
      <c r="F19" s="10">
        <v>0</v>
      </c>
      <c r="G19" s="10">
        <v>178.5155</v>
      </c>
      <c r="H19" s="10">
        <v>178.5155</v>
      </c>
      <c r="I19" s="10">
        <v>0</v>
      </c>
      <c r="J19" s="10">
        <v>46.172</v>
      </c>
      <c r="K19" s="10">
        <v>46.172</v>
      </c>
      <c r="L19" s="10">
        <v>0</v>
      </c>
      <c r="M19" s="72">
        <v>46.172</v>
      </c>
      <c r="N19" s="72">
        <v>46.172</v>
      </c>
      <c r="O19" s="10">
        <v>0</v>
      </c>
      <c r="P19" s="22" t="s">
        <v>99</v>
      </c>
      <c r="Q19" s="10"/>
      <c r="R19" s="13"/>
    </row>
    <row r="20" spans="1:18" ht="60">
      <c r="A20" s="18">
        <v>13</v>
      </c>
      <c r="B20" s="11" t="s">
        <v>44</v>
      </c>
      <c r="C20" s="10" t="s">
        <v>12</v>
      </c>
      <c r="D20" s="10">
        <f t="shared" si="1"/>
        <v>1232.862</v>
      </c>
      <c r="E20" s="10">
        <f t="shared" si="2"/>
        <v>1232.862</v>
      </c>
      <c r="F20" s="10">
        <v>0</v>
      </c>
      <c r="G20" s="18">
        <v>410.954</v>
      </c>
      <c r="H20" s="18">
        <v>410.954</v>
      </c>
      <c r="I20" s="10">
        <v>0</v>
      </c>
      <c r="J20" s="18">
        <v>410.954</v>
      </c>
      <c r="K20" s="18">
        <v>410.954</v>
      </c>
      <c r="L20" s="10">
        <v>0</v>
      </c>
      <c r="M20" s="33">
        <v>410.954</v>
      </c>
      <c r="N20" s="33">
        <v>410.954</v>
      </c>
      <c r="O20" s="10">
        <v>0</v>
      </c>
      <c r="P20" s="22" t="s">
        <v>99</v>
      </c>
      <c r="Q20" s="18"/>
      <c r="R20" s="13"/>
    </row>
    <row r="21" spans="1:18" ht="45">
      <c r="A21" s="18">
        <v>14</v>
      </c>
      <c r="B21" s="11" t="s">
        <v>45</v>
      </c>
      <c r="C21" s="10" t="s">
        <v>12</v>
      </c>
      <c r="D21" s="10">
        <f>G21+J21+M21</f>
        <v>5578.223</v>
      </c>
      <c r="E21" s="10">
        <f>H21+K21+N21</f>
        <v>5578.223</v>
      </c>
      <c r="F21" s="10">
        <v>0</v>
      </c>
      <c r="G21" s="18">
        <v>1880.393</v>
      </c>
      <c r="H21" s="18">
        <v>1880.393</v>
      </c>
      <c r="I21" s="10">
        <v>0</v>
      </c>
      <c r="J21" s="18">
        <v>1848.915</v>
      </c>
      <c r="K21" s="18">
        <v>1848.915</v>
      </c>
      <c r="L21" s="10">
        <v>0</v>
      </c>
      <c r="M21" s="33">
        <v>1848.915</v>
      </c>
      <c r="N21" s="33">
        <v>1848.915</v>
      </c>
      <c r="O21" s="10">
        <v>0</v>
      </c>
      <c r="P21" s="22" t="s">
        <v>99</v>
      </c>
      <c r="Q21" s="18"/>
      <c r="R21" s="13"/>
    </row>
    <row r="22" spans="1:18" ht="38.25">
      <c r="A22" s="18">
        <v>15</v>
      </c>
      <c r="B22" s="11" t="s">
        <v>46</v>
      </c>
      <c r="C22" s="10" t="s">
        <v>12</v>
      </c>
      <c r="D22" s="10">
        <f t="shared" si="1"/>
        <v>5954.847</v>
      </c>
      <c r="E22" s="10">
        <f t="shared" si="2"/>
        <v>5954.847</v>
      </c>
      <c r="F22" s="10">
        <v>0</v>
      </c>
      <c r="G22" s="18">
        <v>1984.949</v>
      </c>
      <c r="H22" s="18">
        <v>1984.949</v>
      </c>
      <c r="I22" s="10">
        <v>0</v>
      </c>
      <c r="J22" s="18">
        <v>1984.949</v>
      </c>
      <c r="K22" s="18">
        <v>1984.949</v>
      </c>
      <c r="L22" s="10">
        <v>0</v>
      </c>
      <c r="M22" s="33">
        <v>1984.949</v>
      </c>
      <c r="N22" s="33">
        <v>1984.949</v>
      </c>
      <c r="O22" s="10">
        <v>0</v>
      </c>
      <c r="P22" s="22" t="s">
        <v>99</v>
      </c>
      <c r="Q22" s="18"/>
      <c r="R22" s="13"/>
    </row>
    <row r="23" spans="1:18" ht="90">
      <c r="A23" s="18">
        <v>16</v>
      </c>
      <c r="B23" s="11" t="s">
        <v>47</v>
      </c>
      <c r="C23" s="10" t="s">
        <v>12</v>
      </c>
      <c r="D23" s="10">
        <f t="shared" si="1"/>
        <v>2872.299</v>
      </c>
      <c r="E23" s="10">
        <f t="shared" si="2"/>
        <v>2872.299</v>
      </c>
      <c r="F23" s="10">
        <v>0</v>
      </c>
      <c r="G23" s="18">
        <v>957.433</v>
      </c>
      <c r="H23" s="18">
        <v>957.433</v>
      </c>
      <c r="I23" s="10">
        <v>0</v>
      </c>
      <c r="J23" s="18">
        <v>957.433</v>
      </c>
      <c r="K23" s="18">
        <v>957.433</v>
      </c>
      <c r="L23" s="18">
        <v>0</v>
      </c>
      <c r="M23" s="33">
        <v>957.433</v>
      </c>
      <c r="N23" s="33">
        <v>957.433</v>
      </c>
      <c r="O23" s="10">
        <v>0</v>
      </c>
      <c r="P23" s="22" t="s">
        <v>99</v>
      </c>
      <c r="Q23" s="18"/>
      <c r="R23" s="13"/>
    </row>
    <row r="24" spans="1:17" ht="30.75" customHeight="1">
      <c r="A24" s="160" t="s">
        <v>58</v>
      </c>
      <c r="B24" s="161"/>
      <c r="C24" s="10" t="s">
        <v>12</v>
      </c>
      <c r="D24" s="85">
        <f>SUM(D8:D23)</f>
        <v>38529.26172</v>
      </c>
      <c r="E24" s="85">
        <f>SUM(E8:E23)</f>
        <v>38529.26172</v>
      </c>
      <c r="F24" s="85">
        <v>0</v>
      </c>
      <c r="G24" s="85">
        <f>SUM(G8:G23)</f>
        <v>18703.06572</v>
      </c>
      <c r="H24" s="85">
        <f>SUM(H8:H23)</f>
        <v>18703.06572</v>
      </c>
      <c r="I24" s="85">
        <v>0</v>
      </c>
      <c r="J24" s="8">
        <f>SUM(J8:J23)</f>
        <v>9913.097999999998</v>
      </c>
      <c r="K24" s="8">
        <f>SUM(K8:K23)</f>
        <v>9913.097999999998</v>
      </c>
      <c r="L24" s="8">
        <v>0</v>
      </c>
      <c r="M24" s="71">
        <f>SUM(M8:M23)</f>
        <v>9913.097999999998</v>
      </c>
      <c r="N24" s="71">
        <f>SUM(N8:N23)</f>
        <v>9913.097999999998</v>
      </c>
      <c r="O24" s="8">
        <v>0</v>
      </c>
      <c r="P24" s="6"/>
      <c r="Q24" s="6"/>
    </row>
    <row r="25" spans="1:18" ht="36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6.5">
      <c r="A26" s="13"/>
      <c r="B26" s="38" t="s">
        <v>14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148" t="s">
        <v>15</v>
      </c>
      <c r="O26" s="148"/>
      <c r="P26" s="148"/>
      <c r="Q26" s="13"/>
      <c r="R26" s="13"/>
    </row>
    <row r="27" spans="1:18" ht="25.5" customHeight="1">
      <c r="A27" s="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13"/>
      <c r="R27" s="13"/>
    </row>
    <row r="28" spans="1:18" ht="16.5">
      <c r="A28" s="1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13"/>
      <c r="R28" s="13"/>
    </row>
    <row r="29" spans="1:18" ht="4.5" customHeight="1">
      <c r="A29" s="13"/>
      <c r="B29" s="38"/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39"/>
      <c r="O29" s="148" t="s">
        <v>148</v>
      </c>
      <c r="P29" s="148"/>
      <c r="Q29" s="13"/>
      <c r="R29" s="13"/>
    </row>
    <row r="30" spans="1:18" ht="7.5" customHeight="1">
      <c r="A30" s="13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13"/>
      <c r="R30" s="13"/>
    </row>
    <row r="31" spans="1:18" ht="16.5">
      <c r="A31" s="13"/>
      <c r="B31" s="157" t="s">
        <v>17</v>
      </c>
      <c r="C31" s="157"/>
      <c r="D31" s="157"/>
      <c r="E31" s="157"/>
      <c r="F31" s="157"/>
      <c r="G31" s="157"/>
      <c r="H31" s="157"/>
      <c r="I31" s="157"/>
      <c r="J31" s="39"/>
      <c r="K31" s="39"/>
      <c r="L31" s="39"/>
      <c r="M31" s="39"/>
      <c r="N31" s="39"/>
      <c r="O31" s="148" t="s">
        <v>16</v>
      </c>
      <c r="P31" s="148"/>
      <c r="Q31" s="13"/>
      <c r="R31" s="13"/>
    </row>
    <row r="32" spans="1:18" ht="15">
      <c r="A32" s="1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3"/>
      <c r="R32" s="13"/>
    </row>
    <row r="33" spans="1:18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ht="15">
      <c r="R52" s="13"/>
    </row>
    <row r="53" ht="15">
      <c r="R53" s="13"/>
    </row>
    <row r="54" ht="15">
      <c r="R54" s="13"/>
    </row>
    <row r="55" ht="15">
      <c r="R55" s="13"/>
    </row>
    <row r="56" ht="15">
      <c r="R56" s="13"/>
    </row>
    <row r="57" ht="15">
      <c r="R57" s="13"/>
    </row>
    <row r="58" ht="15">
      <c r="R58" s="13"/>
    </row>
    <row r="59" ht="15">
      <c r="R59" s="13"/>
    </row>
  </sheetData>
  <sheetProtection/>
  <mergeCells count="16">
    <mergeCell ref="C2:P2"/>
    <mergeCell ref="Q4:Q6"/>
    <mergeCell ref="D5:F5"/>
    <mergeCell ref="G5:I5"/>
    <mergeCell ref="J5:L5"/>
    <mergeCell ref="M5:O5"/>
    <mergeCell ref="B31:I31"/>
    <mergeCell ref="O31:P31"/>
    <mergeCell ref="A4:A6"/>
    <mergeCell ref="B4:B6"/>
    <mergeCell ref="C4:C6"/>
    <mergeCell ref="D4:O4"/>
    <mergeCell ref="A24:B24"/>
    <mergeCell ref="O29:P29"/>
    <mergeCell ref="P4:P6"/>
    <mergeCell ref="N26:P26"/>
  </mergeCells>
  <printOptions/>
  <pageMargins left="0.10416666666666667" right="0.020833333333333332" top="0.3541666666666667" bottom="0.34375" header="0.0312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view="pageLayout" workbookViewId="0" topLeftCell="A4">
      <selection activeCell="D14" sqref="D14:D15"/>
    </sheetView>
  </sheetViews>
  <sheetFormatPr defaultColWidth="9.140625" defaultRowHeight="15"/>
  <cols>
    <col min="1" max="1" width="2.8515625" style="0" customWidth="1"/>
    <col min="2" max="2" width="18.421875" style="28" customWidth="1"/>
    <col min="3" max="3" width="12.00390625" style="0" customWidth="1"/>
    <col min="4" max="4" width="7.7109375" style="0" customWidth="1"/>
    <col min="6" max="7" width="8.28125" style="0" customWidth="1"/>
    <col min="8" max="8" width="8.8515625" style="0" customWidth="1"/>
    <col min="9" max="9" width="8.57421875" style="0" customWidth="1"/>
    <col min="10" max="10" width="7.57421875" style="0" customWidth="1"/>
    <col min="11" max="11" width="7.00390625" style="0" customWidth="1"/>
    <col min="12" max="12" width="8.421875" style="0" customWidth="1"/>
    <col min="13" max="13" width="6.7109375" style="0" customWidth="1"/>
    <col min="14" max="14" width="8.57421875" style="0" customWidth="1"/>
    <col min="15" max="15" width="7.28125" style="0" customWidth="1"/>
    <col min="16" max="16" width="7.28125" style="81" customWidth="1"/>
    <col min="17" max="17" width="7.57421875" style="0" customWidth="1"/>
  </cols>
  <sheetData>
    <row r="1" ht="15">
      <c r="B1" s="31"/>
    </row>
    <row r="2" spans="2:15" ht="16.5">
      <c r="B2" s="31"/>
      <c r="C2" s="190" t="s">
        <v>112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ht="15">
      <c r="B3" s="31"/>
    </row>
    <row r="4" spans="1:17" ht="15" customHeight="1">
      <c r="A4" s="191" t="s">
        <v>10</v>
      </c>
      <c r="B4" s="191" t="s">
        <v>11</v>
      </c>
      <c r="C4" s="191" t="s">
        <v>0</v>
      </c>
      <c r="D4" s="187" t="s">
        <v>1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 t="s">
        <v>6</v>
      </c>
      <c r="Q4" s="184" t="s">
        <v>29</v>
      </c>
    </row>
    <row r="5" spans="1:17" ht="39" customHeight="1">
      <c r="A5" s="191"/>
      <c r="B5" s="191"/>
      <c r="C5" s="191"/>
      <c r="D5" s="187" t="s">
        <v>2</v>
      </c>
      <c r="E5" s="187"/>
      <c r="F5" s="187"/>
      <c r="G5" s="187" t="s">
        <v>3</v>
      </c>
      <c r="H5" s="187"/>
      <c r="I5" s="187"/>
      <c r="J5" s="187" t="s">
        <v>4</v>
      </c>
      <c r="K5" s="187"/>
      <c r="L5" s="187"/>
      <c r="M5" s="187" t="s">
        <v>5</v>
      </c>
      <c r="N5" s="187"/>
      <c r="O5" s="187"/>
      <c r="P5" s="188"/>
      <c r="Q5" s="185"/>
    </row>
    <row r="6" spans="1:17" ht="63" customHeight="1">
      <c r="A6" s="191"/>
      <c r="B6" s="191"/>
      <c r="C6" s="191"/>
      <c r="D6" s="21" t="s">
        <v>7</v>
      </c>
      <c r="E6" s="22" t="s">
        <v>8</v>
      </c>
      <c r="F6" s="22" t="s">
        <v>18</v>
      </c>
      <c r="G6" s="21" t="s">
        <v>7</v>
      </c>
      <c r="H6" s="22" t="s">
        <v>8</v>
      </c>
      <c r="I6" s="22" t="s">
        <v>18</v>
      </c>
      <c r="J6" s="21" t="s">
        <v>7</v>
      </c>
      <c r="K6" s="22" t="s">
        <v>8</v>
      </c>
      <c r="L6" s="22" t="s">
        <v>18</v>
      </c>
      <c r="M6" s="21" t="s">
        <v>7</v>
      </c>
      <c r="N6" s="22" t="s">
        <v>8</v>
      </c>
      <c r="O6" s="22" t="s">
        <v>18</v>
      </c>
      <c r="P6" s="188"/>
      <c r="Q6" s="186"/>
    </row>
    <row r="7" spans="1:17" ht="25.5" customHeight="1">
      <c r="A7" s="23">
        <v>1</v>
      </c>
      <c r="B7" s="21">
        <v>2</v>
      </c>
      <c r="C7" s="29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72">
        <v>16</v>
      </c>
      <c r="Q7" s="21">
        <v>17</v>
      </c>
    </row>
    <row r="8" spans="1:17" ht="243" customHeight="1">
      <c r="A8" s="5">
        <v>1</v>
      </c>
      <c r="B8" s="5" t="s">
        <v>81</v>
      </c>
      <c r="C8" s="27" t="s">
        <v>82</v>
      </c>
      <c r="D8" s="25" t="s">
        <v>82</v>
      </c>
      <c r="E8" s="25" t="s">
        <v>82</v>
      </c>
      <c r="F8" s="25" t="s">
        <v>82</v>
      </c>
      <c r="G8" s="25" t="s">
        <v>82</v>
      </c>
      <c r="H8" s="25" t="s">
        <v>82</v>
      </c>
      <c r="I8" s="25" t="s">
        <v>82</v>
      </c>
      <c r="J8" s="24"/>
      <c r="K8" s="24"/>
      <c r="L8" s="24"/>
      <c r="M8" s="24"/>
      <c r="N8" s="24"/>
      <c r="O8" s="24"/>
      <c r="P8" s="36" t="s">
        <v>153</v>
      </c>
      <c r="Q8" s="24"/>
    </row>
    <row r="9" spans="1:17" ht="15" customHeight="1">
      <c r="A9" s="162">
        <v>2</v>
      </c>
      <c r="B9" s="183" t="s">
        <v>92</v>
      </c>
      <c r="C9" s="162" t="s">
        <v>82</v>
      </c>
      <c r="D9" s="162" t="s">
        <v>82</v>
      </c>
      <c r="E9" s="162" t="s">
        <v>82</v>
      </c>
      <c r="F9" s="162" t="s">
        <v>82</v>
      </c>
      <c r="G9" s="162" t="s">
        <v>82</v>
      </c>
      <c r="H9" s="162" t="s">
        <v>82</v>
      </c>
      <c r="I9" s="162" t="s">
        <v>82</v>
      </c>
      <c r="J9" s="168"/>
      <c r="K9" s="168"/>
      <c r="L9" s="168"/>
      <c r="M9" s="168"/>
      <c r="N9" s="168"/>
      <c r="O9" s="168"/>
      <c r="P9" s="171" t="s">
        <v>153</v>
      </c>
      <c r="Q9" s="168"/>
    </row>
    <row r="10" spans="1:17" ht="15">
      <c r="A10" s="182"/>
      <c r="B10" s="183"/>
      <c r="C10" s="182"/>
      <c r="D10" s="182"/>
      <c r="E10" s="182"/>
      <c r="F10" s="182"/>
      <c r="G10" s="182"/>
      <c r="H10" s="182"/>
      <c r="I10" s="182"/>
      <c r="J10" s="169"/>
      <c r="K10" s="169"/>
      <c r="L10" s="169"/>
      <c r="M10" s="169"/>
      <c r="N10" s="169"/>
      <c r="O10" s="169"/>
      <c r="P10" s="175"/>
      <c r="Q10" s="169"/>
    </row>
    <row r="11" spans="1:17" ht="30" customHeight="1">
      <c r="A11" s="182"/>
      <c r="B11" s="183"/>
      <c r="C11" s="182"/>
      <c r="D11" s="182"/>
      <c r="E11" s="182"/>
      <c r="F11" s="182"/>
      <c r="G11" s="182"/>
      <c r="H11" s="182"/>
      <c r="I11" s="182"/>
      <c r="J11" s="169"/>
      <c r="K11" s="169"/>
      <c r="L11" s="169"/>
      <c r="M11" s="169"/>
      <c r="N11" s="169"/>
      <c r="O11" s="169"/>
      <c r="P11" s="175"/>
      <c r="Q11" s="169"/>
    </row>
    <row r="12" spans="1:17" ht="15">
      <c r="A12" s="163"/>
      <c r="B12" s="183"/>
      <c r="C12" s="163"/>
      <c r="D12" s="163"/>
      <c r="E12" s="163"/>
      <c r="F12" s="163"/>
      <c r="G12" s="163"/>
      <c r="H12" s="163"/>
      <c r="I12" s="163"/>
      <c r="J12" s="170"/>
      <c r="K12" s="170"/>
      <c r="L12" s="170"/>
      <c r="M12" s="170"/>
      <c r="N12" s="170"/>
      <c r="O12" s="170"/>
      <c r="P12" s="172"/>
      <c r="Q12" s="170"/>
    </row>
    <row r="13" spans="1:17" ht="64.5" customHeight="1">
      <c r="A13" s="26">
        <v>3</v>
      </c>
      <c r="B13" s="26" t="s">
        <v>83</v>
      </c>
      <c r="C13" s="27" t="s">
        <v>12</v>
      </c>
      <c r="D13" s="25">
        <v>27000</v>
      </c>
      <c r="E13" s="25"/>
      <c r="F13" s="25">
        <v>27000</v>
      </c>
      <c r="G13" s="25">
        <v>9000</v>
      </c>
      <c r="H13" s="25"/>
      <c r="I13" s="25">
        <v>9000</v>
      </c>
      <c r="J13" s="30">
        <v>9000</v>
      </c>
      <c r="K13" s="30"/>
      <c r="L13" s="30">
        <v>9000</v>
      </c>
      <c r="M13" s="30">
        <v>9000</v>
      </c>
      <c r="N13" s="30"/>
      <c r="O13" s="30">
        <v>9000</v>
      </c>
      <c r="P13" s="36" t="s">
        <v>101</v>
      </c>
      <c r="Q13" s="24"/>
    </row>
    <row r="14" spans="1:17" ht="38.25" customHeight="1">
      <c r="A14" s="178">
        <v>4</v>
      </c>
      <c r="B14" s="181" t="s">
        <v>84</v>
      </c>
      <c r="C14" s="162" t="s">
        <v>12</v>
      </c>
      <c r="D14" s="162">
        <v>5100</v>
      </c>
      <c r="E14" s="162"/>
      <c r="F14" s="162">
        <v>5100</v>
      </c>
      <c r="G14" s="162">
        <v>1700</v>
      </c>
      <c r="H14" s="162" t="s">
        <v>82</v>
      </c>
      <c r="I14" s="162">
        <v>1700</v>
      </c>
      <c r="J14" s="164">
        <v>1700</v>
      </c>
      <c r="K14" s="164"/>
      <c r="L14" s="164">
        <v>1700</v>
      </c>
      <c r="M14" s="164">
        <v>1700</v>
      </c>
      <c r="N14" s="164"/>
      <c r="O14" s="164">
        <v>1700</v>
      </c>
      <c r="P14" s="171" t="s">
        <v>101</v>
      </c>
      <c r="Q14" s="168"/>
    </row>
    <row r="15" spans="1:17" ht="93" customHeight="1">
      <c r="A15" s="180"/>
      <c r="B15" s="181"/>
      <c r="C15" s="163"/>
      <c r="D15" s="163"/>
      <c r="E15" s="163"/>
      <c r="F15" s="163"/>
      <c r="G15" s="163"/>
      <c r="H15" s="163"/>
      <c r="I15" s="163"/>
      <c r="J15" s="165"/>
      <c r="K15" s="165"/>
      <c r="L15" s="165"/>
      <c r="M15" s="165"/>
      <c r="N15" s="165"/>
      <c r="O15" s="165"/>
      <c r="P15" s="172"/>
      <c r="Q15" s="170"/>
    </row>
    <row r="16" spans="1:17" ht="38.25" customHeight="1">
      <c r="A16" s="26">
        <v>5</v>
      </c>
      <c r="B16" s="26" t="s">
        <v>85</v>
      </c>
      <c r="C16" s="27" t="s">
        <v>12</v>
      </c>
      <c r="D16" s="25">
        <v>1650</v>
      </c>
      <c r="E16" s="25"/>
      <c r="F16" s="25">
        <v>1650</v>
      </c>
      <c r="G16" s="25">
        <v>550</v>
      </c>
      <c r="H16" s="25"/>
      <c r="I16" s="25">
        <v>550</v>
      </c>
      <c r="J16" s="30">
        <v>550</v>
      </c>
      <c r="K16" s="30"/>
      <c r="L16" s="30">
        <v>550</v>
      </c>
      <c r="M16" s="30">
        <v>550</v>
      </c>
      <c r="N16" s="30"/>
      <c r="O16" s="30">
        <v>550</v>
      </c>
      <c r="P16" s="36" t="s">
        <v>101</v>
      </c>
      <c r="Q16" s="24"/>
    </row>
    <row r="17" spans="1:17" ht="33" customHeight="1">
      <c r="A17" s="178">
        <v>6</v>
      </c>
      <c r="B17" s="181" t="s">
        <v>86</v>
      </c>
      <c r="C17" s="162"/>
      <c r="D17" s="162"/>
      <c r="E17" s="162"/>
      <c r="F17" s="162"/>
      <c r="G17" s="162"/>
      <c r="H17" s="162"/>
      <c r="I17" s="162"/>
      <c r="J17" s="168"/>
      <c r="K17" s="168"/>
      <c r="L17" s="168"/>
      <c r="M17" s="168"/>
      <c r="N17" s="168"/>
      <c r="O17" s="168"/>
      <c r="P17" s="171" t="s">
        <v>101</v>
      </c>
      <c r="Q17" s="168"/>
    </row>
    <row r="18" spans="1:17" ht="15">
      <c r="A18" s="179"/>
      <c r="B18" s="181"/>
      <c r="C18" s="182"/>
      <c r="D18" s="182"/>
      <c r="E18" s="182"/>
      <c r="F18" s="182"/>
      <c r="G18" s="182"/>
      <c r="H18" s="182"/>
      <c r="I18" s="182"/>
      <c r="J18" s="169"/>
      <c r="K18" s="169"/>
      <c r="L18" s="169"/>
      <c r="M18" s="169"/>
      <c r="N18" s="169"/>
      <c r="O18" s="169"/>
      <c r="P18" s="175"/>
      <c r="Q18" s="169"/>
    </row>
    <row r="19" spans="1:17" ht="15">
      <c r="A19" s="180"/>
      <c r="B19" s="181"/>
      <c r="C19" s="163"/>
      <c r="D19" s="163"/>
      <c r="E19" s="163"/>
      <c r="F19" s="163"/>
      <c r="G19" s="163"/>
      <c r="H19" s="163"/>
      <c r="I19" s="163"/>
      <c r="J19" s="170"/>
      <c r="K19" s="170"/>
      <c r="L19" s="170"/>
      <c r="M19" s="170"/>
      <c r="N19" s="170"/>
      <c r="O19" s="170"/>
      <c r="P19" s="172"/>
      <c r="Q19" s="170"/>
    </row>
    <row r="20" spans="1:17" ht="29.25" customHeight="1">
      <c r="A20" s="166">
        <v>7</v>
      </c>
      <c r="B20" s="174" t="s">
        <v>21</v>
      </c>
      <c r="C20" s="162" t="s">
        <v>12</v>
      </c>
      <c r="D20" s="162">
        <v>3060</v>
      </c>
      <c r="E20" s="162">
        <v>3060</v>
      </c>
      <c r="F20" s="162"/>
      <c r="G20" s="162">
        <v>1020</v>
      </c>
      <c r="H20" s="162">
        <v>1020</v>
      </c>
      <c r="I20" s="166"/>
      <c r="J20" s="164">
        <v>1020</v>
      </c>
      <c r="K20" s="164">
        <v>1020</v>
      </c>
      <c r="L20" s="164"/>
      <c r="M20" s="164">
        <v>1020</v>
      </c>
      <c r="N20" s="164">
        <v>1020</v>
      </c>
      <c r="O20" s="168"/>
      <c r="P20" s="171" t="s">
        <v>100</v>
      </c>
      <c r="Q20" s="176" t="s">
        <v>109</v>
      </c>
    </row>
    <row r="21" spans="1:17" ht="21" customHeight="1">
      <c r="A21" s="167"/>
      <c r="B21" s="174"/>
      <c r="C21" s="163"/>
      <c r="D21" s="163"/>
      <c r="E21" s="163"/>
      <c r="F21" s="163"/>
      <c r="G21" s="163"/>
      <c r="H21" s="163"/>
      <c r="I21" s="167"/>
      <c r="J21" s="165"/>
      <c r="K21" s="165"/>
      <c r="L21" s="165"/>
      <c r="M21" s="165"/>
      <c r="N21" s="165"/>
      <c r="O21" s="170"/>
      <c r="P21" s="172"/>
      <c r="Q21" s="177"/>
    </row>
    <row r="22" spans="1:17" ht="114.75">
      <c r="A22" s="5">
        <v>8</v>
      </c>
      <c r="B22" s="5" t="s">
        <v>87</v>
      </c>
      <c r="C22" s="27"/>
      <c r="D22" s="25"/>
      <c r="E22" s="25"/>
      <c r="F22" s="25"/>
      <c r="G22" s="25"/>
      <c r="H22" s="25"/>
      <c r="I22" s="25"/>
      <c r="J22" s="24"/>
      <c r="K22" s="24"/>
      <c r="L22" s="24"/>
      <c r="M22" s="24"/>
      <c r="N22" s="24"/>
      <c r="O22" s="24"/>
      <c r="P22" s="36" t="s">
        <v>153</v>
      </c>
      <c r="Q22" s="24"/>
    </row>
    <row r="23" spans="1:17" ht="51">
      <c r="A23" s="5">
        <v>9</v>
      </c>
      <c r="B23" s="5" t="s">
        <v>88</v>
      </c>
      <c r="C23" s="27" t="s">
        <v>12</v>
      </c>
      <c r="D23" s="25">
        <v>300</v>
      </c>
      <c r="E23" s="25"/>
      <c r="F23" s="25">
        <v>300</v>
      </c>
      <c r="G23" s="25"/>
      <c r="H23" s="25"/>
      <c r="I23" s="25"/>
      <c r="J23" s="30">
        <v>300</v>
      </c>
      <c r="K23" s="24"/>
      <c r="L23" s="30">
        <v>300</v>
      </c>
      <c r="M23" s="24"/>
      <c r="N23" s="24"/>
      <c r="O23" s="24"/>
      <c r="P23" s="36" t="s">
        <v>101</v>
      </c>
      <c r="Q23" s="24"/>
    </row>
    <row r="24" spans="1:17" ht="51">
      <c r="A24" s="5">
        <v>10</v>
      </c>
      <c r="B24" s="5" t="s">
        <v>89</v>
      </c>
      <c r="C24" s="27" t="s">
        <v>12</v>
      </c>
      <c r="D24" s="25">
        <v>300</v>
      </c>
      <c r="E24" s="25"/>
      <c r="F24" s="25">
        <v>300</v>
      </c>
      <c r="G24" s="25">
        <v>300</v>
      </c>
      <c r="H24" s="25"/>
      <c r="I24" s="25">
        <v>300</v>
      </c>
      <c r="J24" s="24"/>
      <c r="K24" s="24"/>
      <c r="L24" s="24"/>
      <c r="M24" s="24"/>
      <c r="N24" s="24"/>
      <c r="O24" s="24"/>
      <c r="P24" s="36" t="s">
        <v>101</v>
      </c>
      <c r="Q24" s="24"/>
    </row>
    <row r="25" spans="1:17" ht="60.75" customHeight="1">
      <c r="A25" s="5">
        <v>11</v>
      </c>
      <c r="B25" s="5" t="s">
        <v>90</v>
      </c>
      <c r="C25" s="27" t="s">
        <v>12</v>
      </c>
      <c r="D25" s="25">
        <v>1650</v>
      </c>
      <c r="E25" s="25">
        <v>1650</v>
      </c>
      <c r="F25" s="25"/>
      <c r="G25" s="25">
        <v>550</v>
      </c>
      <c r="H25" s="25">
        <v>550</v>
      </c>
      <c r="I25" s="25"/>
      <c r="J25" s="30">
        <v>550</v>
      </c>
      <c r="K25" s="30">
        <v>550</v>
      </c>
      <c r="L25" s="30"/>
      <c r="M25" s="30">
        <v>550</v>
      </c>
      <c r="N25" s="30">
        <v>550</v>
      </c>
      <c r="O25" s="30"/>
      <c r="P25" s="36" t="s">
        <v>13</v>
      </c>
      <c r="Q25" s="24"/>
    </row>
    <row r="26" spans="1:17" ht="65.25" customHeight="1">
      <c r="A26" s="160" t="s">
        <v>91</v>
      </c>
      <c r="B26" s="173"/>
      <c r="C26" s="27" t="s">
        <v>12</v>
      </c>
      <c r="D26" s="25">
        <f>SUM(D13,D14,D16,D20,D23,D24,D25)</f>
        <v>39060</v>
      </c>
      <c r="E26" s="25">
        <f>SUM(E20,E25)</f>
        <v>4710</v>
      </c>
      <c r="F26" s="25">
        <f>SUM(F13,F14,F16,F23,F24)</f>
        <v>34350</v>
      </c>
      <c r="G26" s="25">
        <f>SUM(G13,G14,G16,G20,G24,G25)</f>
        <v>13120</v>
      </c>
      <c r="H26" s="25">
        <v>1570</v>
      </c>
      <c r="I26" s="25">
        <f>SUM(I13,I14,I16,I24)</f>
        <v>11550</v>
      </c>
      <c r="J26" s="30">
        <f>SUM(J13,J14,J16,J20,J23,J25)</f>
        <v>13120</v>
      </c>
      <c r="K26" s="30">
        <v>1570</v>
      </c>
      <c r="L26" s="30">
        <f>SUM(L13,L14,L16,L23)</f>
        <v>11550</v>
      </c>
      <c r="M26" s="30">
        <f>SUM(M13,M14,M16,M20,M25)</f>
        <v>12820</v>
      </c>
      <c r="N26" s="30">
        <v>1570</v>
      </c>
      <c r="O26" s="30">
        <f>SUM(O13,O14,O16)</f>
        <v>11250</v>
      </c>
      <c r="P26" s="71"/>
      <c r="Q26" s="24"/>
    </row>
    <row r="27" spans="2:3" ht="15">
      <c r="B27" s="31"/>
      <c r="C27" s="31"/>
    </row>
    <row r="28" spans="2:3" ht="15">
      <c r="B28" s="31"/>
      <c r="C28" s="31"/>
    </row>
    <row r="29" spans="2:17" ht="16.5">
      <c r="B29" s="38" t="s">
        <v>14</v>
      </c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189" t="s">
        <v>15</v>
      </c>
      <c r="O29" s="189"/>
      <c r="P29" s="189"/>
      <c r="Q29" s="189"/>
    </row>
    <row r="30" spans="2:16" ht="21" customHeight="1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82"/>
    </row>
    <row r="31" spans="2:16" ht="16.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82"/>
    </row>
    <row r="32" spans="2:16" ht="16.5">
      <c r="B32" s="157"/>
      <c r="C32" s="157"/>
      <c r="D32" s="157"/>
      <c r="E32" s="157"/>
      <c r="F32" s="157"/>
      <c r="G32" s="157"/>
      <c r="H32" s="157"/>
      <c r="I32" s="157"/>
      <c r="J32" s="39"/>
      <c r="K32" s="39"/>
      <c r="L32" s="39"/>
      <c r="M32" s="39"/>
      <c r="N32" s="39"/>
      <c r="O32" s="157"/>
      <c r="P32" s="157"/>
    </row>
    <row r="33" spans="2:16" ht="9.75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82"/>
    </row>
    <row r="34" spans="2:16" ht="18.75" customHeight="1">
      <c r="B34" s="157" t="s">
        <v>17</v>
      </c>
      <c r="C34" s="157"/>
      <c r="D34" s="157"/>
      <c r="E34" s="157"/>
      <c r="F34" s="157"/>
      <c r="G34" s="157"/>
      <c r="H34" s="157"/>
      <c r="I34" s="157"/>
      <c r="J34" s="39"/>
      <c r="K34" s="39"/>
      <c r="L34" s="39"/>
      <c r="M34" s="39"/>
      <c r="N34" s="39"/>
      <c r="O34" s="157" t="s">
        <v>16</v>
      </c>
      <c r="P34" s="157"/>
    </row>
    <row r="35" spans="2:16" ht="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82"/>
    </row>
    <row r="36" spans="2:3" ht="15">
      <c r="B36" s="31"/>
      <c r="C36" s="31"/>
    </row>
    <row r="37" spans="2:3" ht="15">
      <c r="B37" s="31"/>
      <c r="C37" s="31"/>
    </row>
    <row r="38" spans="2:3" ht="15">
      <c r="B38" s="31"/>
      <c r="C38" s="31"/>
    </row>
    <row r="39" spans="2:3" ht="15">
      <c r="B39" s="31"/>
      <c r="C39" s="31"/>
    </row>
    <row r="40" spans="2:3" ht="15">
      <c r="B40" s="31"/>
      <c r="C40" s="31"/>
    </row>
    <row r="41" spans="2:3" ht="15">
      <c r="B41" s="31"/>
      <c r="C41" s="31"/>
    </row>
    <row r="42" spans="2:3" ht="15">
      <c r="B42" s="31"/>
      <c r="C42" s="31"/>
    </row>
    <row r="43" spans="2:3" ht="15">
      <c r="B43" s="31"/>
      <c r="C43" s="31"/>
    </row>
    <row r="44" spans="2:3" ht="15">
      <c r="B44" s="31"/>
      <c r="C44" s="31"/>
    </row>
    <row r="45" spans="2:3" ht="15">
      <c r="B45" s="31"/>
      <c r="C45" s="31"/>
    </row>
    <row r="46" spans="2:3" ht="15">
      <c r="B46" s="31"/>
      <c r="C46" s="31"/>
    </row>
    <row r="47" spans="2:3" ht="15">
      <c r="B47" s="31"/>
      <c r="C47" s="31"/>
    </row>
    <row r="48" spans="2:3" ht="15">
      <c r="B48" s="31"/>
      <c r="C48" s="31"/>
    </row>
    <row r="49" spans="2:3" ht="15">
      <c r="B49" s="31"/>
      <c r="C49" s="31"/>
    </row>
    <row r="50" spans="2:3" ht="15">
      <c r="B50" s="31"/>
      <c r="C50" s="31"/>
    </row>
    <row r="51" spans="2:3" ht="15">
      <c r="B51" s="31"/>
      <c r="C51" s="31"/>
    </row>
    <row r="52" spans="2:3" ht="15">
      <c r="B52" s="31"/>
      <c r="C52" s="31"/>
    </row>
    <row r="53" spans="2:3" ht="15">
      <c r="B53" s="31"/>
      <c r="C53" s="31"/>
    </row>
    <row r="54" spans="2:3" ht="15">
      <c r="B54" s="31"/>
      <c r="C54" s="31"/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</sheetData>
  <sheetProtection/>
  <mergeCells count="85">
    <mergeCell ref="A9:A12"/>
    <mergeCell ref="G9:G12"/>
    <mergeCell ref="C2:O2"/>
    <mergeCell ref="A4:A6"/>
    <mergeCell ref="B4:B6"/>
    <mergeCell ref="C4:C6"/>
    <mergeCell ref="D4:O4"/>
    <mergeCell ref="F9:F12"/>
    <mergeCell ref="H9:H12"/>
    <mergeCell ref="J9:J12"/>
    <mergeCell ref="K9:K12"/>
    <mergeCell ref="I9:I12"/>
    <mergeCell ref="L9:L12"/>
    <mergeCell ref="N29:Q29"/>
    <mergeCell ref="P14:P15"/>
    <mergeCell ref="Q14:Q15"/>
    <mergeCell ref="N17:N19"/>
    <mergeCell ref="M9:M12"/>
    <mergeCell ref="O9:O12"/>
    <mergeCell ref="N9:N12"/>
    <mergeCell ref="G14:G15"/>
    <mergeCell ref="H14:H15"/>
    <mergeCell ref="K14:K15"/>
    <mergeCell ref="O14:O15"/>
    <mergeCell ref="L14:L15"/>
    <mergeCell ref="J14:J15"/>
    <mergeCell ref="I14:I15"/>
    <mergeCell ref="M14:M15"/>
    <mergeCell ref="N14:N15"/>
    <mergeCell ref="D14:D15"/>
    <mergeCell ref="E14:E15"/>
    <mergeCell ref="F14:F15"/>
    <mergeCell ref="A14:A15"/>
    <mergeCell ref="B14:B15"/>
    <mergeCell ref="C14:C15"/>
    <mergeCell ref="B9:B12"/>
    <mergeCell ref="C9:C12"/>
    <mergeCell ref="D9:D12"/>
    <mergeCell ref="E9:E12"/>
    <mergeCell ref="Q4:Q6"/>
    <mergeCell ref="D5:F5"/>
    <mergeCell ref="G5:I5"/>
    <mergeCell ref="J5:L5"/>
    <mergeCell ref="M5:O5"/>
    <mergeCell ref="P4:P6"/>
    <mergeCell ref="A17:A19"/>
    <mergeCell ref="B17:B19"/>
    <mergeCell ref="H17:H19"/>
    <mergeCell ref="I17:I19"/>
    <mergeCell ref="C17:C19"/>
    <mergeCell ref="D17:D19"/>
    <mergeCell ref="G17:G19"/>
    <mergeCell ref="E17:E19"/>
    <mergeCell ref="F17:F19"/>
    <mergeCell ref="P9:P12"/>
    <mergeCell ref="Q9:Q12"/>
    <mergeCell ref="Q20:Q21"/>
    <mergeCell ref="O17:O19"/>
    <mergeCell ref="O20:O21"/>
    <mergeCell ref="P17:P19"/>
    <mergeCell ref="Q17:Q19"/>
    <mergeCell ref="B34:I34"/>
    <mergeCell ref="O34:P34"/>
    <mergeCell ref="P20:P21"/>
    <mergeCell ref="L20:L21"/>
    <mergeCell ref="M20:M21"/>
    <mergeCell ref="A26:B26"/>
    <mergeCell ref="H20:H21"/>
    <mergeCell ref="A20:A21"/>
    <mergeCell ref="B20:B21"/>
    <mergeCell ref="C20:C21"/>
    <mergeCell ref="J17:J19"/>
    <mergeCell ref="K17:K19"/>
    <mergeCell ref="L17:L19"/>
    <mergeCell ref="M17:M19"/>
    <mergeCell ref="J20:J21"/>
    <mergeCell ref="K20:K21"/>
    <mergeCell ref="B32:I32"/>
    <mergeCell ref="O32:P32"/>
    <mergeCell ref="G20:G21"/>
    <mergeCell ref="E20:E21"/>
    <mergeCell ref="N20:N21"/>
    <mergeCell ref="I20:I21"/>
    <mergeCell ref="D20:D21"/>
    <mergeCell ref="F20:F21"/>
  </mergeCells>
  <printOptions/>
  <pageMargins left="0.14583333333333334" right="0.010416666666666666" top="0.041666666666666664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9"/>
  <sheetViews>
    <sheetView view="pageLayout" workbookViewId="0" topLeftCell="A1">
      <selection activeCell="P9" sqref="P9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8.00390625" style="0" customWidth="1"/>
    <col min="4" max="4" width="9.7109375" style="0" customWidth="1"/>
    <col min="5" max="5" width="9.28125" style="0" customWidth="1"/>
    <col min="6" max="6" width="5.7109375" style="0" customWidth="1"/>
    <col min="7" max="7" width="10.00390625" style="0" customWidth="1"/>
    <col min="8" max="8" width="9.421875" style="0" customWidth="1"/>
    <col min="9" max="9" width="7.421875" style="0" customWidth="1"/>
    <col min="10" max="10" width="7.8515625" style="0" customWidth="1"/>
    <col min="11" max="11" width="8.7109375" style="0" customWidth="1"/>
    <col min="12" max="12" width="6.8515625" style="0" customWidth="1"/>
    <col min="13" max="13" width="7.28125" style="0" customWidth="1"/>
    <col min="14" max="14" width="7.57421875" style="0" customWidth="1"/>
    <col min="15" max="15" width="4.8515625" style="0" customWidth="1"/>
    <col min="16" max="16" width="11.421875" style="0" customWidth="1"/>
    <col min="17" max="17" width="8.7109375" style="0" customWidth="1"/>
  </cols>
  <sheetData>
    <row r="2" spans="3:16" ht="16.5">
      <c r="C2" s="150" t="s">
        <v>118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4" spans="1:17" ht="15">
      <c r="A4" s="192" t="s">
        <v>10</v>
      </c>
      <c r="B4" s="195" t="s">
        <v>11</v>
      </c>
      <c r="C4" s="195" t="s">
        <v>0</v>
      </c>
      <c r="D4" s="200" t="s">
        <v>1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  <c r="P4" s="195" t="s">
        <v>6</v>
      </c>
      <c r="Q4" s="203" t="s">
        <v>29</v>
      </c>
    </row>
    <row r="5" spans="1:17" ht="15">
      <c r="A5" s="193"/>
      <c r="B5" s="196"/>
      <c r="C5" s="196"/>
      <c r="D5" s="204" t="s">
        <v>2</v>
      </c>
      <c r="E5" s="205"/>
      <c r="F5" s="206"/>
      <c r="G5" s="204" t="s">
        <v>3</v>
      </c>
      <c r="H5" s="205"/>
      <c r="I5" s="206"/>
      <c r="J5" s="204" t="s">
        <v>4</v>
      </c>
      <c r="K5" s="205"/>
      <c r="L5" s="206"/>
      <c r="M5" s="204" t="s">
        <v>5</v>
      </c>
      <c r="N5" s="205"/>
      <c r="O5" s="206"/>
      <c r="P5" s="196"/>
      <c r="Q5" s="196"/>
    </row>
    <row r="6" spans="1:17" ht="72">
      <c r="A6" s="194"/>
      <c r="B6" s="197"/>
      <c r="C6" s="197"/>
      <c r="D6" s="72" t="s">
        <v>7</v>
      </c>
      <c r="E6" s="73" t="s">
        <v>8</v>
      </c>
      <c r="F6" s="73" t="s">
        <v>18</v>
      </c>
      <c r="G6" s="72" t="s">
        <v>7</v>
      </c>
      <c r="H6" s="73" t="s">
        <v>8</v>
      </c>
      <c r="I6" s="73" t="s">
        <v>18</v>
      </c>
      <c r="J6" s="72" t="s">
        <v>7</v>
      </c>
      <c r="K6" s="73" t="s">
        <v>8</v>
      </c>
      <c r="L6" s="73" t="s">
        <v>18</v>
      </c>
      <c r="M6" s="72" t="s">
        <v>7</v>
      </c>
      <c r="N6" s="73" t="s">
        <v>8</v>
      </c>
      <c r="O6" s="73" t="s">
        <v>18</v>
      </c>
      <c r="P6" s="197"/>
      <c r="Q6" s="197"/>
    </row>
    <row r="7" spans="1:17" ht="15">
      <c r="A7" s="74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</row>
    <row r="8" spans="1:17" ht="51" customHeight="1">
      <c r="A8" s="71">
        <v>1</v>
      </c>
      <c r="B8" s="75" t="s">
        <v>56</v>
      </c>
      <c r="C8" s="71" t="s">
        <v>12</v>
      </c>
      <c r="D8" s="71">
        <f>SUM(G8,J8,M8)</f>
        <v>1218.0095000000001</v>
      </c>
      <c r="E8" s="71">
        <f>SUM(H8+K8+N8)</f>
        <v>1218.0095000000001</v>
      </c>
      <c r="F8" s="71">
        <v>0</v>
      </c>
      <c r="G8" s="71">
        <f>H8+I8</f>
        <v>358.0095</v>
      </c>
      <c r="H8" s="71">
        <v>358.0095</v>
      </c>
      <c r="I8" s="71">
        <v>0</v>
      </c>
      <c r="J8" s="71">
        <f>K8+L8</f>
        <v>430</v>
      </c>
      <c r="K8" s="71">
        <v>430</v>
      </c>
      <c r="L8" s="71">
        <v>0</v>
      </c>
      <c r="M8" s="71">
        <v>430</v>
      </c>
      <c r="N8" s="71">
        <v>430</v>
      </c>
      <c r="O8" s="71">
        <v>0</v>
      </c>
      <c r="P8" s="36" t="s">
        <v>13</v>
      </c>
      <c r="Q8" s="71"/>
    </row>
    <row r="9" spans="1:17" ht="61.5" customHeight="1">
      <c r="A9" s="71">
        <v>2</v>
      </c>
      <c r="B9" s="75" t="s">
        <v>57</v>
      </c>
      <c r="C9" s="71" t="s">
        <v>12</v>
      </c>
      <c r="D9" s="71">
        <f>SUM(G9,J9,M9)</f>
        <v>5040</v>
      </c>
      <c r="E9" s="71">
        <f>SUM(H9+K9+N9)</f>
        <v>5040</v>
      </c>
      <c r="F9" s="71">
        <v>0</v>
      </c>
      <c r="G9" s="71">
        <f>H9+I9</f>
        <v>1500</v>
      </c>
      <c r="H9" s="71">
        <v>1500</v>
      </c>
      <c r="I9" s="71">
        <v>0</v>
      </c>
      <c r="J9" s="71">
        <f>K9+L9</f>
        <v>1770</v>
      </c>
      <c r="K9" s="71">
        <v>1770</v>
      </c>
      <c r="L9" s="71">
        <v>0</v>
      </c>
      <c r="M9" s="71">
        <v>1770</v>
      </c>
      <c r="N9" s="71">
        <v>1770</v>
      </c>
      <c r="O9" s="71">
        <v>0</v>
      </c>
      <c r="P9" s="36" t="s">
        <v>13</v>
      </c>
      <c r="Q9" s="71"/>
    </row>
    <row r="10" spans="1:17" ht="48.75">
      <c r="A10" s="71">
        <v>3</v>
      </c>
      <c r="B10" s="75" t="s">
        <v>110</v>
      </c>
      <c r="C10" s="71" t="s">
        <v>12</v>
      </c>
      <c r="D10" s="71">
        <f>SUM(G10,J10,M10)</f>
        <v>40200</v>
      </c>
      <c r="E10" s="71">
        <f>SUM(H10+K10+N10)</f>
        <v>40200</v>
      </c>
      <c r="F10" s="71">
        <v>0</v>
      </c>
      <c r="G10" s="71">
        <f>H10+I10</f>
        <v>13400</v>
      </c>
      <c r="H10" s="71">
        <f>11031+2194+175</f>
        <v>13400</v>
      </c>
      <c r="I10" s="71">
        <v>0</v>
      </c>
      <c r="J10" s="71">
        <f>K10+L10</f>
        <v>13400</v>
      </c>
      <c r="K10" s="71">
        <f>11031+2194+175</f>
        <v>13400</v>
      </c>
      <c r="L10" s="71">
        <v>0</v>
      </c>
      <c r="M10" s="71">
        <f>11031+2194+175</f>
        <v>13400</v>
      </c>
      <c r="N10" s="71">
        <f>11031+2194+175</f>
        <v>13400</v>
      </c>
      <c r="O10" s="71">
        <v>0</v>
      </c>
      <c r="P10" s="36" t="s">
        <v>13</v>
      </c>
      <c r="Q10" s="36"/>
    </row>
    <row r="11" spans="1:17" ht="27.75" customHeight="1">
      <c r="A11" s="198" t="s">
        <v>58</v>
      </c>
      <c r="B11" s="199"/>
      <c r="C11" s="71" t="s">
        <v>12</v>
      </c>
      <c r="D11" s="71">
        <f>SUM(D8:D10)</f>
        <v>46458.0095</v>
      </c>
      <c r="E11" s="71">
        <f>SUM(E8:E10)</f>
        <v>46458.0095</v>
      </c>
      <c r="F11" s="71">
        <v>0</v>
      </c>
      <c r="G11" s="71">
        <f>SUM(G8:G10)</f>
        <v>15258.0095</v>
      </c>
      <c r="H11" s="71">
        <f>SUM(H8:H10)</f>
        <v>15258.0095</v>
      </c>
      <c r="I11" s="71">
        <v>0</v>
      </c>
      <c r="J11" s="71">
        <f>SUM(J8:J10)</f>
        <v>15600</v>
      </c>
      <c r="K11" s="71">
        <f>SUM(K8:K10)</f>
        <v>15600</v>
      </c>
      <c r="L11" s="71">
        <v>0</v>
      </c>
      <c r="M11" s="71">
        <f>SUM(M8:M10)</f>
        <v>15600</v>
      </c>
      <c r="N11" s="71">
        <f>SUM(N8:N10)</f>
        <v>15600</v>
      </c>
      <c r="O11" s="71">
        <v>0</v>
      </c>
      <c r="P11" s="36"/>
      <c r="Q11" s="71"/>
    </row>
    <row r="12" spans="1:17" ht="32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6.5">
      <c r="A13" s="38" t="s">
        <v>14</v>
      </c>
      <c r="B13" s="38"/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 t="s">
        <v>125</v>
      </c>
      <c r="N13" s="38" t="s">
        <v>126</v>
      </c>
      <c r="O13" s="38"/>
      <c r="P13" s="38"/>
      <c r="Q13" s="7"/>
    </row>
    <row r="14" spans="1:15" ht="16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ht="16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6" ht="10.5" customHeight="1">
      <c r="A16" s="38"/>
      <c r="B16" s="38"/>
      <c r="C16" s="38"/>
      <c r="D16" s="38"/>
      <c r="E16" s="38"/>
      <c r="F16" s="38"/>
      <c r="G16" s="38"/>
      <c r="H16" s="38"/>
      <c r="I16" s="39"/>
      <c r="J16" s="39"/>
      <c r="K16" s="39"/>
      <c r="L16" s="39"/>
      <c r="M16" s="39"/>
      <c r="N16" s="38"/>
      <c r="O16" s="38"/>
      <c r="P16" s="38"/>
    </row>
    <row r="17" spans="1:15" ht="27.75" customHeight="1" hidden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6" ht="16.5">
      <c r="A18" s="157" t="s">
        <v>17</v>
      </c>
      <c r="B18" s="157"/>
      <c r="C18" s="157"/>
      <c r="D18" s="157"/>
      <c r="E18" s="157"/>
      <c r="F18" s="157"/>
      <c r="G18" s="157"/>
      <c r="H18" s="157"/>
      <c r="I18" s="39"/>
      <c r="J18" s="39"/>
      <c r="K18" s="39"/>
      <c r="L18" s="39"/>
      <c r="M18" s="39"/>
      <c r="N18" s="38" t="s">
        <v>124</v>
      </c>
      <c r="O18" s="38"/>
      <c r="P18" s="38"/>
    </row>
    <row r="19" spans="1:15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</sheetData>
  <sheetProtection/>
  <mergeCells count="13">
    <mergeCell ref="C2:P2"/>
    <mergeCell ref="P4:P6"/>
    <mergeCell ref="Q4:Q6"/>
    <mergeCell ref="D5:F5"/>
    <mergeCell ref="G5:I5"/>
    <mergeCell ref="J5:L5"/>
    <mergeCell ref="M5:O5"/>
    <mergeCell ref="A4:A6"/>
    <mergeCell ref="B4:B6"/>
    <mergeCell ref="A18:H18"/>
    <mergeCell ref="A11:B11"/>
    <mergeCell ref="C4:C6"/>
    <mergeCell ref="D4:O4"/>
  </mergeCells>
  <printOptions/>
  <pageMargins left="0.5520833333333334" right="0.2916666666666667" top="0.2916666666666667" bottom="0.16666666666666666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view="pageLayout" workbookViewId="0" topLeftCell="A1">
      <selection activeCell="E1" sqref="E1:E16384"/>
    </sheetView>
  </sheetViews>
  <sheetFormatPr defaultColWidth="9.140625" defaultRowHeight="15"/>
  <cols>
    <col min="1" max="1" width="2.7109375" style="0" customWidth="1"/>
    <col min="2" max="2" width="10.57421875" style="0" customWidth="1"/>
    <col min="3" max="3" width="7.28125" style="89" customWidth="1"/>
    <col min="4" max="4" width="10.421875" style="0" customWidth="1"/>
    <col min="5" max="5" width="10.00390625" style="0" customWidth="1"/>
    <col min="6" max="6" width="6.57421875" style="0" customWidth="1"/>
    <col min="7" max="7" width="6.28125" style="0" customWidth="1"/>
    <col min="8" max="8" width="11.140625" style="0" customWidth="1"/>
    <col min="9" max="9" width="10.57421875" style="0" customWidth="1"/>
    <col min="10" max="10" width="5.57421875" style="0" customWidth="1"/>
    <col min="11" max="11" width="6.421875" style="0" customWidth="1"/>
    <col min="12" max="12" width="7.8515625" style="0" customWidth="1"/>
    <col min="13" max="13" width="7.57421875" style="0" customWidth="1"/>
    <col min="14" max="14" width="4.421875" style="0" customWidth="1"/>
    <col min="15" max="15" width="7.421875" style="0" customWidth="1"/>
    <col min="16" max="16" width="7.57421875" style="0" customWidth="1"/>
    <col min="17" max="17" width="5.140625" style="0" customWidth="1"/>
    <col min="18" max="18" width="12.421875" style="81" customWidth="1"/>
    <col min="19" max="19" width="4.7109375" style="0" customWidth="1"/>
    <col min="20" max="20" width="0.42578125" style="0" customWidth="1"/>
  </cols>
  <sheetData>
    <row r="1" spans="15:19" ht="3.75" customHeight="1">
      <c r="O1" s="207"/>
      <c r="P1" s="207"/>
      <c r="Q1" s="207"/>
      <c r="R1" s="207"/>
      <c r="S1" s="207"/>
    </row>
    <row r="2" spans="3:18" ht="16.5">
      <c r="C2" s="150" t="s">
        <v>112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ht="15.75" thickBot="1"/>
    <row r="4" spans="1:19" ht="15">
      <c r="A4" s="208" t="s">
        <v>10</v>
      </c>
      <c r="B4" s="211" t="s">
        <v>11</v>
      </c>
      <c r="C4" s="212" t="s">
        <v>0</v>
      </c>
      <c r="D4" s="215" t="s">
        <v>1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95" t="s">
        <v>6</v>
      </c>
      <c r="S4" s="184" t="s">
        <v>29</v>
      </c>
    </row>
    <row r="5" spans="1:19" ht="15">
      <c r="A5" s="209"/>
      <c r="B5" s="185"/>
      <c r="C5" s="213"/>
      <c r="D5" s="218" t="s">
        <v>2</v>
      </c>
      <c r="E5" s="219"/>
      <c r="F5" s="219"/>
      <c r="G5" s="220"/>
      <c r="H5" s="218" t="s">
        <v>3</v>
      </c>
      <c r="I5" s="219"/>
      <c r="J5" s="219"/>
      <c r="K5" s="220"/>
      <c r="L5" s="218" t="s">
        <v>4</v>
      </c>
      <c r="M5" s="219"/>
      <c r="N5" s="220"/>
      <c r="O5" s="218" t="s">
        <v>5</v>
      </c>
      <c r="P5" s="219"/>
      <c r="Q5" s="220"/>
      <c r="R5" s="196"/>
      <c r="S5" s="185"/>
    </row>
    <row r="6" spans="1:19" ht="84.75" customHeight="1">
      <c r="A6" s="210"/>
      <c r="B6" s="186"/>
      <c r="C6" s="214"/>
      <c r="D6" s="21" t="s">
        <v>7</v>
      </c>
      <c r="E6" s="22" t="s">
        <v>8</v>
      </c>
      <c r="F6" s="22" t="s">
        <v>140</v>
      </c>
      <c r="G6" s="22" t="s">
        <v>18</v>
      </c>
      <c r="H6" s="21" t="s">
        <v>7</v>
      </c>
      <c r="I6" s="22" t="s">
        <v>8</v>
      </c>
      <c r="J6" s="22" t="s">
        <v>140</v>
      </c>
      <c r="K6" s="22" t="s">
        <v>18</v>
      </c>
      <c r="L6" s="21" t="s">
        <v>7</v>
      </c>
      <c r="M6" s="22" t="s">
        <v>8</v>
      </c>
      <c r="N6" s="22" t="s">
        <v>18</v>
      </c>
      <c r="O6" s="21" t="s">
        <v>7</v>
      </c>
      <c r="P6" s="22" t="s">
        <v>8</v>
      </c>
      <c r="Q6" s="22" t="s">
        <v>18</v>
      </c>
      <c r="R6" s="197"/>
      <c r="S6" s="186"/>
    </row>
    <row r="7" spans="1:19" ht="15">
      <c r="A7" s="23">
        <v>1</v>
      </c>
      <c r="B7" s="21">
        <v>2</v>
      </c>
      <c r="C7" s="90">
        <v>3</v>
      </c>
      <c r="D7" s="21">
        <v>4</v>
      </c>
      <c r="E7" s="21">
        <v>5</v>
      </c>
      <c r="F7" s="21"/>
      <c r="G7" s="21">
        <v>6</v>
      </c>
      <c r="H7" s="21">
        <v>7</v>
      </c>
      <c r="I7" s="21">
        <v>8</v>
      </c>
      <c r="J7" s="21"/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72">
        <v>16</v>
      </c>
      <c r="S7" s="21">
        <v>17</v>
      </c>
    </row>
    <row r="8" spans="1:19" ht="32.25" customHeight="1">
      <c r="A8" s="24">
        <v>1</v>
      </c>
      <c r="B8" s="5" t="s">
        <v>61</v>
      </c>
      <c r="C8" s="91" t="s">
        <v>12</v>
      </c>
      <c r="D8" s="85">
        <f aca="true" t="shared" si="0" ref="D8:D26">SUM(H8,L8,O8)</f>
        <v>1078.581</v>
      </c>
      <c r="E8" s="85">
        <f>I8+M8+P8</f>
        <v>1078.581</v>
      </c>
      <c r="F8" s="85">
        <f>J8</f>
        <v>0</v>
      </c>
      <c r="G8" s="85">
        <f>K8+N8+Q8</f>
        <v>0</v>
      </c>
      <c r="H8" s="85">
        <f aca="true" t="shared" si="1" ref="H8:H40">I8+J8+K8</f>
        <v>359.527</v>
      </c>
      <c r="I8" s="85">
        <v>359.527</v>
      </c>
      <c r="J8" s="85">
        <v>0</v>
      </c>
      <c r="K8" s="85">
        <v>0</v>
      </c>
      <c r="L8" s="85">
        <v>359.527</v>
      </c>
      <c r="M8" s="85">
        <v>359.527</v>
      </c>
      <c r="N8" s="85">
        <v>0</v>
      </c>
      <c r="O8" s="85">
        <v>359.527</v>
      </c>
      <c r="P8" s="85">
        <v>359.527</v>
      </c>
      <c r="Q8" s="24">
        <v>0</v>
      </c>
      <c r="R8" s="36" t="s">
        <v>102</v>
      </c>
      <c r="S8" s="24"/>
    </row>
    <row r="9" spans="1:24" ht="25.5">
      <c r="A9" s="24">
        <v>2</v>
      </c>
      <c r="B9" s="5" t="s">
        <v>62</v>
      </c>
      <c r="C9" s="91" t="s">
        <v>12</v>
      </c>
      <c r="D9" s="85">
        <f t="shared" si="0"/>
        <v>462.195</v>
      </c>
      <c r="E9" s="85">
        <f aca="true" t="shared" si="2" ref="E9:E26">SUM(I9+M9+P9)</f>
        <v>462.195</v>
      </c>
      <c r="F9" s="85">
        <f>J9</f>
        <v>0</v>
      </c>
      <c r="G9" s="85">
        <f>K9+N9+Q9</f>
        <v>0</v>
      </c>
      <c r="H9" s="85">
        <f t="shared" si="1"/>
        <v>154.065</v>
      </c>
      <c r="I9" s="85">
        <v>154.065</v>
      </c>
      <c r="J9" s="85">
        <v>0</v>
      </c>
      <c r="K9" s="85">
        <v>0</v>
      </c>
      <c r="L9" s="85">
        <v>154.065</v>
      </c>
      <c r="M9" s="85">
        <v>154.065</v>
      </c>
      <c r="N9" s="85">
        <v>0</v>
      </c>
      <c r="O9" s="85">
        <v>154.065</v>
      </c>
      <c r="P9" s="85">
        <v>154.065</v>
      </c>
      <c r="Q9" s="24">
        <v>0</v>
      </c>
      <c r="R9" s="36" t="s">
        <v>102</v>
      </c>
      <c r="S9" s="24"/>
      <c r="X9" s="7"/>
    </row>
    <row r="10" spans="1:19" ht="25.5">
      <c r="A10" s="24">
        <v>3</v>
      </c>
      <c r="B10" s="5" t="s">
        <v>63</v>
      </c>
      <c r="C10" s="91" t="s">
        <v>12</v>
      </c>
      <c r="D10" s="85">
        <f t="shared" si="0"/>
        <v>924.39</v>
      </c>
      <c r="E10" s="85">
        <f t="shared" si="2"/>
        <v>924.39</v>
      </c>
      <c r="F10" s="85">
        <f>J10</f>
        <v>0</v>
      </c>
      <c r="G10" s="85">
        <f>K10+N10+Q10</f>
        <v>0</v>
      </c>
      <c r="H10" s="85">
        <f t="shared" si="1"/>
        <v>308.13</v>
      </c>
      <c r="I10" s="85">
        <v>308.13</v>
      </c>
      <c r="J10" s="85">
        <v>0</v>
      </c>
      <c r="K10" s="85">
        <v>0</v>
      </c>
      <c r="L10" s="85">
        <v>308.13</v>
      </c>
      <c r="M10" s="85">
        <v>308.13</v>
      </c>
      <c r="N10" s="85">
        <v>0</v>
      </c>
      <c r="O10" s="85">
        <v>308.13</v>
      </c>
      <c r="P10" s="85">
        <v>308.13</v>
      </c>
      <c r="Q10" s="24">
        <v>0</v>
      </c>
      <c r="R10" s="36" t="s">
        <v>102</v>
      </c>
      <c r="S10" s="24"/>
    </row>
    <row r="11" spans="1:19" ht="51">
      <c r="A11" s="24">
        <v>4</v>
      </c>
      <c r="B11" s="5" t="s">
        <v>64</v>
      </c>
      <c r="C11" s="91" t="s">
        <v>12</v>
      </c>
      <c r="D11" s="85">
        <f t="shared" si="0"/>
        <v>15.341999999999999</v>
      </c>
      <c r="E11" s="85">
        <f t="shared" si="2"/>
        <v>15.341999999999999</v>
      </c>
      <c r="F11" s="85">
        <f>J11</f>
        <v>0</v>
      </c>
      <c r="G11" s="85">
        <f>K11+N11+Q11</f>
        <v>0</v>
      </c>
      <c r="H11" s="85">
        <f t="shared" si="1"/>
        <v>5.114</v>
      </c>
      <c r="I11" s="85">
        <v>5.114</v>
      </c>
      <c r="J11" s="85">
        <v>0</v>
      </c>
      <c r="K11" s="85">
        <v>0</v>
      </c>
      <c r="L11" s="85">
        <v>5.114</v>
      </c>
      <c r="M11" s="85">
        <v>5.114</v>
      </c>
      <c r="N11" s="85">
        <v>0</v>
      </c>
      <c r="O11" s="85">
        <v>5.114</v>
      </c>
      <c r="P11" s="85">
        <v>5.114</v>
      </c>
      <c r="Q11" s="24">
        <v>0</v>
      </c>
      <c r="R11" s="36" t="s">
        <v>102</v>
      </c>
      <c r="S11" s="24"/>
    </row>
    <row r="12" spans="1:19" ht="51">
      <c r="A12" s="24">
        <v>5</v>
      </c>
      <c r="B12" s="5" t="s">
        <v>65</v>
      </c>
      <c r="C12" s="91" t="s">
        <v>12</v>
      </c>
      <c r="D12" s="85">
        <f t="shared" si="0"/>
        <v>123.219</v>
      </c>
      <c r="E12" s="85">
        <f t="shared" si="2"/>
        <v>123.219</v>
      </c>
      <c r="F12" s="85">
        <v>0</v>
      </c>
      <c r="G12" s="85">
        <v>0</v>
      </c>
      <c r="H12" s="85">
        <f t="shared" si="1"/>
        <v>41.073</v>
      </c>
      <c r="I12" s="85">
        <v>41.073</v>
      </c>
      <c r="J12" s="85">
        <v>0</v>
      </c>
      <c r="K12" s="85">
        <v>0</v>
      </c>
      <c r="L12" s="85">
        <v>41.073</v>
      </c>
      <c r="M12" s="85">
        <v>41.073</v>
      </c>
      <c r="N12" s="85">
        <v>0</v>
      </c>
      <c r="O12" s="85">
        <v>41.073</v>
      </c>
      <c r="P12" s="85">
        <v>41.073</v>
      </c>
      <c r="Q12" s="24">
        <v>0</v>
      </c>
      <c r="R12" s="36" t="s">
        <v>102</v>
      </c>
      <c r="S12" s="24"/>
    </row>
    <row r="13" spans="1:19" ht="25.5">
      <c r="A13" s="24">
        <v>6</v>
      </c>
      <c r="B13" s="5" t="s">
        <v>66</v>
      </c>
      <c r="C13" s="91" t="s">
        <v>12</v>
      </c>
      <c r="D13" s="86">
        <f t="shared" si="0"/>
        <v>735.11</v>
      </c>
      <c r="E13" s="86">
        <f t="shared" si="2"/>
        <v>735.11</v>
      </c>
      <c r="F13" s="85">
        <v>0</v>
      </c>
      <c r="G13" s="85">
        <v>0</v>
      </c>
      <c r="H13" s="86">
        <f t="shared" si="1"/>
        <v>373.13</v>
      </c>
      <c r="I13" s="86">
        <v>373.13</v>
      </c>
      <c r="J13" s="86">
        <v>0</v>
      </c>
      <c r="K13" s="85">
        <v>0</v>
      </c>
      <c r="L13" s="85">
        <v>180.99</v>
      </c>
      <c r="M13" s="85">
        <v>180.99</v>
      </c>
      <c r="N13" s="85">
        <v>0</v>
      </c>
      <c r="O13" s="85">
        <v>180.99</v>
      </c>
      <c r="P13" s="85">
        <v>180.99</v>
      </c>
      <c r="Q13" s="24">
        <v>0</v>
      </c>
      <c r="R13" s="36" t="s">
        <v>102</v>
      </c>
      <c r="S13" s="24"/>
    </row>
    <row r="14" spans="1:19" ht="25.5">
      <c r="A14" s="24">
        <v>7</v>
      </c>
      <c r="B14" s="5" t="s">
        <v>67</v>
      </c>
      <c r="C14" s="91" t="s">
        <v>12</v>
      </c>
      <c r="D14" s="85">
        <f t="shared" si="0"/>
        <v>503.604</v>
      </c>
      <c r="E14" s="85">
        <f t="shared" si="2"/>
        <v>503.604</v>
      </c>
      <c r="F14" s="85">
        <v>0</v>
      </c>
      <c r="G14" s="85">
        <v>0</v>
      </c>
      <c r="H14" s="85">
        <f t="shared" si="1"/>
        <v>167.868</v>
      </c>
      <c r="I14" s="85">
        <v>167.868</v>
      </c>
      <c r="J14" s="85">
        <v>0</v>
      </c>
      <c r="K14" s="85">
        <v>0</v>
      </c>
      <c r="L14" s="85">
        <v>167.868</v>
      </c>
      <c r="M14" s="85">
        <v>167.868</v>
      </c>
      <c r="N14" s="85">
        <v>0</v>
      </c>
      <c r="O14" s="85">
        <v>167.868</v>
      </c>
      <c r="P14" s="85">
        <v>167.868</v>
      </c>
      <c r="Q14" s="24">
        <v>0</v>
      </c>
      <c r="R14" s="36" t="s">
        <v>102</v>
      </c>
      <c r="S14" s="24"/>
    </row>
    <row r="15" spans="1:19" ht="25.5">
      <c r="A15" s="24">
        <v>8</v>
      </c>
      <c r="B15" s="5" t="s">
        <v>68</v>
      </c>
      <c r="C15" s="91" t="s">
        <v>12</v>
      </c>
      <c r="D15" s="86">
        <f t="shared" si="0"/>
        <v>1448.1508999999999</v>
      </c>
      <c r="E15" s="86">
        <f t="shared" si="2"/>
        <v>1448.1508999999999</v>
      </c>
      <c r="F15" s="85">
        <v>0</v>
      </c>
      <c r="G15" s="85">
        <v>0</v>
      </c>
      <c r="H15" s="86">
        <f t="shared" si="1"/>
        <v>1247.9369</v>
      </c>
      <c r="I15" s="86">
        <v>1247.9369</v>
      </c>
      <c r="J15" s="86">
        <v>0</v>
      </c>
      <c r="K15" s="85">
        <v>0</v>
      </c>
      <c r="L15" s="85">
        <v>100.107</v>
      </c>
      <c r="M15" s="85">
        <v>100.107</v>
      </c>
      <c r="N15" s="85">
        <v>0</v>
      </c>
      <c r="O15" s="85">
        <v>100.107</v>
      </c>
      <c r="P15" s="85">
        <v>100.107</v>
      </c>
      <c r="Q15" s="24">
        <v>0</v>
      </c>
      <c r="R15" s="36" t="s">
        <v>102</v>
      </c>
      <c r="S15" s="24"/>
    </row>
    <row r="16" spans="1:19" ht="25.5">
      <c r="A16" s="24">
        <v>9</v>
      </c>
      <c r="B16" s="5" t="s">
        <v>69</v>
      </c>
      <c r="C16" s="91" t="s">
        <v>12</v>
      </c>
      <c r="D16" s="85">
        <f t="shared" si="0"/>
        <v>1386.6750000000002</v>
      </c>
      <c r="E16" s="85">
        <f t="shared" si="2"/>
        <v>1386.6750000000002</v>
      </c>
      <c r="F16" s="85">
        <v>0</v>
      </c>
      <c r="G16" s="85">
        <v>0</v>
      </c>
      <c r="H16" s="86">
        <f t="shared" si="1"/>
        <v>462.225</v>
      </c>
      <c r="I16" s="86">
        <v>462.225</v>
      </c>
      <c r="J16" s="86">
        <v>0</v>
      </c>
      <c r="K16" s="85">
        <v>0</v>
      </c>
      <c r="L16" s="85">
        <v>462.225</v>
      </c>
      <c r="M16" s="85">
        <v>462.225</v>
      </c>
      <c r="N16" s="85">
        <v>0</v>
      </c>
      <c r="O16" s="85">
        <v>462.225</v>
      </c>
      <c r="P16" s="85">
        <v>462.225</v>
      </c>
      <c r="Q16" s="24">
        <v>0</v>
      </c>
      <c r="R16" s="36" t="s">
        <v>102</v>
      </c>
      <c r="S16" s="24"/>
    </row>
    <row r="17" spans="1:19" ht="38.25">
      <c r="A17" s="24">
        <v>10</v>
      </c>
      <c r="B17" s="5" t="s">
        <v>70</v>
      </c>
      <c r="C17" s="91" t="s">
        <v>12</v>
      </c>
      <c r="D17" s="85">
        <f t="shared" si="0"/>
        <v>154.098</v>
      </c>
      <c r="E17" s="85">
        <f t="shared" si="2"/>
        <v>154.098</v>
      </c>
      <c r="F17" s="85">
        <v>0</v>
      </c>
      <c r="G17" s="85">
        <v>0</v>
      </c>
      <c r="H17" s="85">
        <f t="shared" si="1"/>
        <v>51.366</v>
      </c>
      <c r="I17" s="85">
        <v>51.366</v>
      </c>
      <c r="J17" s="85">
        <v>0</v>
      </c>
      <c r="K17" s="85">
        <v>0</v>
      </c>
      <c r="L17" s="85">
        <v>51.366</v>
      </c>
      <c r="M17" s="85">
        <v>51.366</v>
      </c>
      <c r="N17" s="85">
        <v>0</v>
      </c>
      <c r="O17" s="85">
        <v>51.366</v>
      </c>
      <c r="P17" s="85">
        <v>51.366</v>
      </c>
      <c r="Q17" s="24">
        <v>0</v>
      </c>
      <c r="R17" s="36" t="s">
        <v>102</v>
      </c>
      <c r="S17" s="24"/>
    </row>
    <row r="18" spans="1:19" ht="25.5">
      <c r="A18" s="24">
        <v>11</v>
      </c>
      <c r="B18" s="5" t="s">
        <v>71</v>
      </c>
      <c r="C18" s="91" t="s">
        <v>12</v>
      </c>
      <c r="D18" s="85">
        <f t="shared" si="0"/>
        <v>308.004</v>
      </c>
      <c r="E18" s="85">
        <f t="shared" si="2"/>
        <v>308.004</v>
      </c>
      <c r="F18" s="85">
        <v>0</v>
      </c>
      <c r="G18" s="85">
        <v>0</v>
      </c>
      <c r="H18" s="85">
        <f t="shared" si="1"/>
        <v>102.668</v>
      </c>
      <c r="I18" s="85">
        <v>102.668</v>
      </c>
      <c r="J18" s="85">
        <v>0</v>
      </c>
      <c r="K18" s="85">
        <v>0</v>
      </c>
      <c r="L18" s="85">
        <v>102.668</v>
      </c>
      <c r="M18" s="85">
        <v>102.668</v>
      </c>
      <c r="N18" s="85">
        <v>0</v>
      </c>
      <c r="O18" s="85">
        <v>102.668</v>
      </c>
      <c r="P18" s="85">
        <v>102.668</v>
      </c>
      <c r="Q18" s="24">
        <v>0</v>
      </c>
      <c r="R18" s="36" t="s">
        <v>102</v>
      </c>
      <c r="S18" s="24"/>
    </row>
    <row r="19" spans="1:19" ht="25.5">
      <c r="A19" s="24">
        <v>12</v>
      </c>
      <c r="B19" s="5" t="s">
        <v>72</v>
      </c>
      <c r="C19" s="91" t="s">
        <v>12</v>
      </c>
      <c r="D19" s="86">
        <f t="shared" si="0"/>
        <v>224.0181</v>
      </c>
      <c r="E19" s="86">
        <f t="shared" si="2"/>
        <v>224.0181</v>
      </c>
      <c r="F19" s="85">
        <v>0</v>
      </c>
      <c r="G19" s="85">
        <v>0</v>
      </c>
      <c r="H19" s="86">
        <f t="shared" si="1"/>
        <v>100.8281</v>
      </c>
      <c r="I19" s="86">
        <v>100.8281</v>
      </c>
      <c r="J19" s="86">
        <v>0</v>
      </c>
      <c r="K19" s="85">
        <v>0</v>
      </c>
      <c r="L19" s="85">
        <v>61.595</v>
      </c>
      <c r="M19" s="85">
        <v>61.595</v>
      </c>
      <c r="N19" s="85">
        <v>0</v>
      </c>
      <c r="O19" s="85">
        <v>61.595</v>
      </c>
      <c r="P19" s="85">
        <v>61.595</v>
      </c>
      <c r="Q19" s="24">
        <v>0</v>
      </c>
      <c r="R19" s="36" t="s">
        <v>102</v>
      </c>
      <c r="S19" s="24"/>
    </row>
    <row r="20" spans="1:19" ht="25.5">
      <c r="A20" s="24">
        <v>13</v>
      </c>
      <c r="B20" s="5" t="s">
        <v>73</v>
      </c>
      <c r="C20" s="91" t="s">
        <v>12</v>
      </c>
      <c r="D20" s="85">
        <f t="shared" si="0"/>
        <v>215.75400000000002</v>
      </c>
      <c r="E20" s="85">
        <f t="shared" si="2"/>
        <v>215.75400000000002</v>
      </c>
      <c r="F20" s="85">
        <v>0</v>
      </c>
      <c r="G20" s="85">
        <v>0</v>
      </c>
      <c r="H20" s="85">
        <f t="shared" si="1"/>
        <v>71.918</v>
      </c>
      <c r="I20" s="85">
        <v>71.918</v>
      </c>
      <c r="J20" s="85">
        <v>0</v>
      </c>
      <c r="K20" s="85">
        <v>0</v>
      </c>
      <c r="L20" s="85">
        <v>71.918</v>
      </c>
      <c r="M20" s="85">
        <v>71.918</v>
      </c>
      <c r="N20" s="85">
        <v>0</v>
      </c>
      <c r="O20" s="85">
        <v>71.918</v>
      </c>
      <c r="P20" s="85">
        <v>71.918</v>
      </c>
      <c r="Q20" s="24">
        <v>0</v>
      </c>
      <c r="R20" s="36" t="s">
        <v>102</v>
      </c>
      <c r="S20" s="24"/>
    </row>
    <row r="21" spans="1:19" ht="63.75">
      <c r="A21" s="24">
        <v>14</v>
      </c>
      <c r="B21" s="5" t="s">
        <v>74</v>
      </c>
      <c r="C21" s="91" t="s">
        <v>12</v>
      </c>
      <c r="D21" s="85">
        <f t="shared" si="0"/>
        <v>1078.581</v>
      </c>
      <c r="E21" s="85">
        <f t="shared" si="2"/>
        <v>1078.581</v>
      </c>
      <c r="F21" s="85">
        <v>0</v>
      </c>
      <c r="G21" s="85">
        <v>0</v>
      </c>
      <c r="H21" s="85">
        <f t="shared" si="1"/>
        <v>359.527</v>
      </c>
      <c r="I21" s="85">
        <v>359.527</v>
      </c>
      <c r="J21" s="85">
        <v>0</v>
      </c>
      <c r="K21" s="85">
        <v>0</v>
      </c>
      <c r="L21" s="85">
        <v>359.527</v>
      </c>
      <c r="M21" s="85">
        <v>359.527</v>
      </c>
      <c r="N21" s="85">
        <v>0</v>
      </c>
      <c r="O21" s="85">
        <v>359.527</v>
      </c>
      <c r="P21" s="85">
        <v>359.527</v>
      </c>
      <c r="Q21" s="24">
        <v>0</v>
      </c>
      <c r="R21" s="36" t="s">
        <v>102</v>
      </c>
      <c r="S21" s="24"/>
    </row>
    <row r="22" spans="1:19" ht="38.25">
      <c r="A22" s="24">
        <v>15</v>
      </c>
      <c r="B22" s="5" t="s">
        <v>75</v>
      </c>
      <c r="C22" s="91" t="s">
        <v>12</v>
      </c>
      <c r="D22" s="85">
        <f t="shared" si="0"/>
        <v>658.767</v>
      </c>
      <c r="E22" s="85">
        <f t="shared" si="2"/>
        <v>658.767</v>
      </c>
      <c r="F22" s="85">
        <v>0</v>
      </c>
      <c r="G22" s="85">
        <v>0</v>
      </c>
      <c r="H22" s="85">
        <f t="shared" si="1"/>
        <v>219.589</v>
      </c>
      <c r="I22" s="85">
        <v>219.589</v>
      </c>
      <c r="J22" s="85">
        <v>0</v>
      </c>
      <c r="K22" s="85">
        <v>0</v>
      </c>
      <c r="L22" s="85">
        <v>219.589</v>
      </c>
      <c r="M22" s="85">
        <v>219.589</v>
      </c>
      <c r="N22" s="85">
        <v>0</v>
      </c>
      <c r="O22" s="85">
        <v>219.589</v>
      </c>
      <c r="P22" s="85">
        <v>219.589</v>
      </c>
      <c r="Q22" s="24">
        <v>0</v>
      </c>
      <c r="R22" s="36" t="s">
        <v>102</v>
      </c>
      <c r="S22" s="24"/>
    </row>
    <row r="23" spans="1:19" ht="24.75">
      <c r="A23" s="24">
        <v>16</v>
      </c>
      <c r="B23" s="5" t="s">
        <v>76</v>
      </c>
      <c r="C23" s="91" t="s">
        <v>12</v>
      </c>
      <c r="D23" s="85">
        <f t="shared" si="0"/>
        <v>670.971</v>
      </c>
      <c r="E23" s="85">
        <f t="shared" si="2"/>
        <v>670.971</v>
      </c>
      <c r="F23" s="85">
        <v>0</v>
      </c>
      <c r="G23" s="85">
        <v>0</v>
      </c>
      <c r="H23" s="85">
        <f t="shared" si="1"/>
        <v>223.657</v>
      </c>
      <c r="I23" s="85">
        <v>223.657</v>
      </c>
      <c r="J23" s="85">
        <v>0</v>
      </c>
      <c r="K23" s="85">
        <v>0</v>
      </c>
      <c r="L23" s="85">
        <v>223.657</v>
      </c>
      <c r="M23" s="85">
        <v>223.657</v>
      </c>
      <c r="N23" s="85">
        <v>0</v>
      </c>
      <c r="O23" s="85">
        <v>223.657</v>
      </c>
      <c r="P23" s="85">
        <v>223.657</v>
      </c>
      <c r="Q23" s="24">
        <v>0</v>
      </c>
      <c r="R23" s="36" t="s">
        <v>102</v>
      </c>
      <c r="S23" s="24"/>
    </row>
    <row r="24" spans="1:19" ht="51">
      <c r="A24" s="24">
        <v>17</v>
      </c>
      <c r="B24" s="5" t="s">
        <v>77</v>
      </c>
      <c r="C24" s="91" t="s">
        <v>12</v>
      </c>
      <c r="D24" s="85">
        <f t="shared" si="0"/>
        <v>8094.555</v>
      </c>
      <c r="E24" s="85">
        <f t="shared" si="2"/>
        <v>8094.555</v>
      </c>
      <c r="F24" s="85">
        <v>0</v>
      </c>
      <c r="G24" s="85">
        <v>0</v>
      </c>
      <c r="H24" s="85">
        <f t="shared" si="1"/>
        <v>2698.185</v>
      </c>
      <c r="I24" s="85">
        <v>2698.185</v>
      </c>
      <c r="J24" s="85">
        <v>0</v>
      </c>
      <c r="K24" s="85">
        <v>0</v>
      </c>
      <c r="L24" s="85">
        <v>2698.185</v>
      </c>
      <c r="M24" s="85">
        <v>2698.185</v>
      </c>
      <c r="N24" s="85">
        <v>0</v>
      </c>
      <c r="O24" s="85">
        <v>2698.185</v>
      </c>
      <c r="P24" s="85">
        <v>2698.185</v>
      </c>
      <c r="Q24" s="24">
        <v>0</v>
      </c>
      <c r="R24" s="36" t="s">
        <v>102</v>
      </c>
      <c r="S24" s="35"/>
    </row>
    <row r="25" spans="1:19" ht="63.75">
      <c r="A25" s="24">
        <v>18</v>
      </c>
      <c r="B25" s="5" t="s">
        <v>111</v>
      </c>
      <c r="C25" s="91" t="s">
        <v>12</v>
      </c>
      <c r="D25" s="85">
        <f t="shared" si="0"/>
        <v>5700</v>
      </c>
      <c r="E25" s="85">
        <f t="shared" si="2"/>
        <v>5700</v>
      </c>
      <c r="F25" s="85">
        <v>0</v>
      </c>
      <c r="G25" s="85">
        <v>0</v>
      </c>
      <c r="H25" s="85">
        <f t="shared" si="1"/>
        <v>1900</v>
      </c>
      <c r="I25" s="85">
        <f>380.218+1519.782</f>
        <v>1900</v>
      </c>
      <c r="J25" s="85">
        <v>0</v>
      </c>
      <c r="K25" s="85">
        <v>0</v>
      </c>
      <c r="L25" s="85">
        <f>380.218+1519.782</f>
        <v>1900</v>
      </c>
      <c r="M25" s="85">
        <f>380.218+1519.782</f>
        <v>1900</v>
      </c>
      <c r="N25" s="85">
        <v>0</v>
      </c>
      <c r="O25" s="85">
        <f>380.218+1519.782</f>
        <v>1900</v>
      </c>
      <c r="P25" s="85">
        <f>380.218+1519.782</f>
        <v>1900</v>
      </c>
      <c r="Q25" s="24">
        <v>0</v>
      </c>
      <c r="R25" s="36" t="s">
        <v>13</v>
      </c>
      <c r="S25" s="24"/>
    </row>
    <row r="26" spans="1:19" ht="63.75">
      <c r="A26" s="24">
        <v>19</v>
      </c>
      <c r="B26" s="5" t="s">
        <v>78</v>
      </c>
      <c r="C26" s="91" t="s">
        <v>12</v>
      </c>
      <c r="D26" s="87">
        <f t="shared" si="0"/>
        <v>1237.4625</v>
      </c>
      <c r="E26" s="87">
        <f t="shared" si="2"/>
        <v>1237.4625</v>
      </c>
      <c r="F26" s="85">
        <v>0</v>
      </c>
      <c r="G26" s="85">
        <v>0</v>
      </c>
      <c r="H26" s="87">
        <f t="shared" si="1"/>
        <v>337.4625</v>
      </c>
      <c r="I26" s="87">
        <v>337.4625</v>
      </c>
      <c r="J26" s="87">
        <v>0</v>
      </c>
      <c r="K26" s="85">
        <v>0</v>
      </c>
      <c r="L26" s="85">
        <v>450</v>
      </c>
      <c r="M26" s="85">
        <v>450</v>
      </c>
      <c r="N26" s="85">
        <v>0</v>
      </c>
      <c r="O26" s="85">
        <v>450</v>
      </c>
      <c r="P26" s="85">
        <v>450</v>
      </c>
      <c r="Q26" s="24">
        <v>0</v>
      </c>
      <c r="R26" s="36" t="s">
        <v>13</v>
      </c>
      <c r="S26" s="24"/>
    </row>
    <row r="27" spans="1:19" ht="76.5">
      <c r="A27" s="24">
        <v>20</v>
      </c>
      <c r="B27" s="5" t="s">
        <v>139</v>
      </c>
      <c r="C27" s="91" t="s">
        <v>12</v>
      </c>
      <c r="D27" s="87">
        <f aca="true" t="shared" si="3" ref="D27:D40">H27+L27+O27</f>
        <v>53.519</v>
      </c>
      <c r="E27" s="87">
        <f aca="true" t="shared" si="4" ref="E27:E40">I27+M27+P27</f>
        <v>53.519</v>
      </c>
      <c r="F27" s="85">
        <v>0</v>
      </c>
      <c r="G27" s="85">
        <v>0</v>
      </c>
      <c r="H27" s="87">
        <f t="shared" si="1"/>
        <v>53.519</v>
      </c>
      <c r="I27" s="87">
        <v>53.519</v>
      </c>
      <c r="J27" s="87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24">
        <v>0</v>
      </c>
      <c r="R27" s="36" t="s">
        <v>103</v>
      </c>
      <c r="S27" s="24"/>
    </row>
    <row r="28" spans="1:19" ht="76.5">
      <c r="A28" s="24">
        <v>21</v>
      </c>
      <c r="B28" s="5" t="s">
        <v>130</v>
      </c>
      <c r="C28" s="91" t="s">
        <v>12</v>
      </c>
      <c r="D28" s="87">
        <f t="shared" si="3"/>
        <v>1010.45017</v>
      </c>
      <c r="E28" s="87">
        <f t="shared" si="4"/>
        <v>1010.45017</v>
      </c>
      <c r="F28" s="85">
        <v>0</v>
      </c>
      <c r="G28" s="85">
        <v>0</v>
      </c>
      <c r="H28" s="87">
        <f t="shared" si="1"/>
        <v>1010.45017</v>
      </c>
      <c r="I28" s="87">
        <v>1010.45017</v>
      </c>
      <c r="J28" s="87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24">
        <v>0</v>
      </c>
      <c r="R28" s="36" t="s">
        <v>147</v>
      </c>
      <c r="S28" s="24"/>
    </row>
    <row r="29" spans="1:19" ht="60.75">
      <c r="A29" s="24">
        <v>22</v>
      </c>
      <c r="B29" s="5" t="s">
        <v>141</v>
      </c>
      <c r="C29" s="91" t="s">
        <v>12</v>
      </c>
      <c r="D29" s="87">
        <f>H29+L29+O29</f>
        <v>8403.36388</v>
      </c>
      <c r="E29" s="87">
        <f>I29+M29+P29</f>
        <v>6313.36388</v>
      </c>
      <c r="F29" s="85">
        <v>2090</v>
      </c>
      <c r="G29" s="85">
        <v>0</v>
      </c>
      <c r="H29" s="87">
        <f>I29+J29+K29</f>
        <v>8403.36388</v>
      </c>
      <c r="I29" s="87">
        <v>6313.36388</v>
      </c>
      <c r="J29" s="87">
        <v>2090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24">
        <v>0</v>
      </c>
      <c r="R29" s="36" t="s">
        <v>142</v>
      </c>
      <c r="S29" s="24"/>
    </row>
    <row r="30" spans="1:19" ht="89.25">
      <c r="A30" s="24">
        <v>23</v>
      </c>
      <c r="B30" s="5" t="s">
        <v>131</v>
      </c>
      <c r="C30" s="91" t="s">
        <v>12</v>
      </c>
      <c r="D30" s="87">
        <f t="shared" si="3"/>
        <v>3581.9</v>
      </c>
      <c r="E30" s="87">
        <f t="shared" si="4"/>
        <v>3581.9</v>
      </c>
      <c r="F30" s="85">
        <v>0</v>
      </c>
      <c r="G30" s="85">
        <v>0</v>
      </c>
      <c r="H30" s="87">
        <f t="shared" si="1"/>
        <v>3300</v>
      </c>
      <c r="I30" s="87">
        <v>3300</v>
      </c>
      <c r="J30" s="87">
        <v>0</v>
      </c>
      <c r="K30" s="85">
        <v>0</v>
      </c>
      <c r="L30" s="85">
        <v>281.9</v>
      </c>
      <c r="M30" s="85">
        <v>281.9</v>
      </c>
      <c r="N30" s="85">
        <v>0</v>
      </c>
      <c r="O30" s="85">
        <v>0</v>
      </c>
      <c r="P30" s="85">
        <v>0</v>
      </c>
      <c r="Q30" s="24">
        <v>0</v>
      </c>
      <c r="R30" s="36" t="s">
        <v>79</v>
      </c>
      <c r="S30" s="24"/>
    </row>
    <row r="31" spans="1:19" ht="76.5">
      <c r="A31" s="24">
        <v>24</v>
      </c>
      <c r="B31" s="5" t="s">
        <v>143</v>
      </c>
      <c r="C31" s="91" t="s">
        <v>12</v>
      </c>
      <c r="D31" s="87">
        <f t="shared" si="3"/>
        <v>2567.95</v>
      </c>
      <c r="E31" s="87">
        <f t="shared" si="4"/>
        <v>2567.95</v>
      </c>
      <c r="F31" s="85">
        <v>0</v>
      </c>
      <c r="G31" s="85">
        <v>0</v>
      </c>
      <c r="H31" s="87">
        <f t="shared" si="1"/>
        <v>2567.95</v>
      </c>
      <c r="I31" s="87">
        <v>2567.95</v>
      </c>
      <c r="J31" s="87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24">
        <v>0</v>
      </c>
      <c r="R31" s="36" t="s">
        <v>79</v>
      </c>
      <c r="S31" s="24"/>
    </row>
    <row r="32" spans="1:19" ht="38.25">
      <c r="A32" s="24">
        <v>25</v>
      </c>
      <c r="B32" s="5" t="s">
        <v>132</v>
      </c>
      <c r="C32" s="91" t="s">
        <v>12</v>
      </c>
      <c r="D32" s="87">
        <f t="shared" si="3"/>
        <v>611.30256</v>
      </c>
      <c r="E32" s="87">
        <f t="shared" si="4"/>
        <v>611.30256</v>
      </c>
      <c r="F32" s="85">
        <v>0</v>
      </c>
      <c r="G32" s="85">
        <v>0</v>
      </c>
      <c r="H32" s="87">
        <f t="shared" si="1"/>
        <v>611.30256</v>
      </c>
      <c r="I32" s="87">
        <v>611.30256</v>
      </c>
      <c r="J32" s="87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24">
        <v>0</v>
      </c>
      <c r="R32" s="36" t="s">
        <v>79</v>
      </c>
      <c r="S32" s="24"/>
    </row>
    <row r="33" spans="1:19" ht="76.5">
      <c r="A33" s="24">
        <v>26</v>
      </c>
      <c r="B33" s="5" t="s">
        <v>144</v>
      </c>
      <c r="C33" s="91" t="s">
        <v>12</v>
      </c>
      <c r="D33" s="87">
        <f t="shared" si="3"/>
        <v>71.32976</v>
      </c>
      <c r="E33" s="87">
        <f t="shared" si="4"/>
        <v>71.32976</v>
      </c>
      <c r="F33" s="85">
        <v>0</v>
      </c>
      <c r="G33" s="85">
        <v>0</v>
      </c>
      <c r="H33" s="87">
        <f t="shared" si="1"/>
        <v>71.32976</v>
      </c>
      <c r="I33" s="87">
        <v>71.32976</v>
      </c>
      <c r="J33" s="87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24">
        <v>0</v>
      </c>
      <c r="R33" s="36" t="s">
        <v>79</v>
      </c>
      <c r="S33" s="24"/>
    </row>
    <row r="34" spans="1:19" ht="63.75">
      <c r="A34" s="24">
        <v>27</v>
      </c>
      <c r="B34" s="5" t="s">
        <v>133</v>
      </c>
      <c r="C34" s="91" t="s">
        <v>12</v>
      </c>
      <c r="D34" s="87">
        <f t="shared" si="3"/>
        <v>122.91051</v>
      </c>
      <c r="E34" s="87">
        <f t="shared" si="4"/>
        <v>122.91051</v>
      </c>
      <c r="F34" s="85">
        <v>0</v>
      </c>
      <c r="G34" s="85">
        <v>0</v>
      </c>
      <c r="H34" s="87">
        <f t="shared" si="1"/>
        <v>122.91051</v>
      </c>
      <c r="I34" s="87">
        <v>122.91051</v>
      </c>
      <c r="J34" s="87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24">
        <v>0</v>
      </c>
      <c r="R34" s="36" t="s">
        <v>79</v>
      </c>
      <c r="S34" s="24"/>
    </row>
    <row r="35" spans="1:19" ht="63.75">
      <c r="A35" s="24">
        <v>28</v>
      </c>
      <c r="B35" s="5" t="s">
        <v>134</v>
      </c>
      <c r="C35" s="91" t="s">
        <v>12</v>
      </c>
      <c r="D35" s="87">
        <f t="shared" si="3"/>
        <v>1567</v>
      </c>
      <c r="E35" s="87">
        <f t="shared" si="4"/>
        <v>1567</v>
      </c>
      <c r="F35" s="85">
        <v>0</v>
      </c>
      <c r="G35" s="85">
        <v>0</v>
      </c>
      <c r="H35" s="87">
        <f t="shared" si="1"/>
        <v>1567</v>
      </c>
      <c r="I35" s="87">
        <v>1567</v>
      </c>
      <c r="J35" s="87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24">
        <v>0</v>
      </c>
      <c r="R35" s="36" t="s">
        <v>79</v>
      </c>
      <c r="S35" s="24"/>
    </row>
    <row r="36" spans="1:19" ht="63.75">
      <c r="A36" s="24">
        <v>29</v>
      </c>
      <c r="B36" s="5" t="s">
        <v>135</v>
      </c>
      <c r="C36" s="91" t="s">
        <v>12</v>
      </c>
      <c r="D36" s="87">
        <f t="shared" si="3"/>
        <v>9300</v>
      </c>
      <c r="E36" s="87">
        <f t="shared" si="4"/>
        <v>9300</v>
      </c>
      <c r="F36" s="85">
        <v>0</v>
      </c>
      <c r="G36" s="85">
        <v>0</v>
      </c>
      <c r="H36" s="87">
        <f t="shared" si="1"/>
        <v>9300</v>
      </c>
      <c r="I36" s="87">
        <v>9300</v>
      </c>
      <c r="J36" s="87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24">
        <v>0</v>
      </c>
      <c r="R36" s="36" t="s">
        <v>103</v>
      </c>
      <c r="S36" s="24"/>
    </row>
    <row r="37" spans="1:19" ht="153">
      <c r="A37" s="24">
        <v>30</v>
      </c>
      <c r="B37" s="5" t="s">
        <v>136</v>
      </c>
      <c r="C37" s="91" t="s">
        <v>12</v>
      </c>
      <c r="D37" s="87">
        <f t="shared" si="3"/>
        <v>383.4</v>
      </c>
      <c r="E37" s="87">
        <f t="shared" si="4"/>
        <v>150</v>
      </c>
      <c r="F37" s="85">
        <f>J37</f>
        <v>233.4</v>
      </c>
      <c r="G37" s="85">
        <v>0</v>
      </c>
      <c r="H37" s="87">
        <f t="shared" si="1"/>
        <v>383.4</v>
      </c>
      <c r="I37" s="87">
        <v>150</v>
      </c>
      <c r="J37" s="87">
        <v>233.4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24">
        <v>0</v>
      </c>
      <c r="R37" s="36" t="s">
        <v>79</v>
      </c>
      <c r="S37" s="24"/>
    </row>
    <row r="38" spans="1:19" ht="114.75">
      <c r="A38" s="24">
        <v>31</v>
      </c>
      <c r="B38" s="5" t="s">
        <v>127</v>
      </c>
      <c r="C38" s="91" t="s">
        <v>12</v>
      </c>
      <c r="D38" s="86">
        <f t="shared" si="3"/>
        <v>553.612</v>
      </c>
      <c r="E38" s="86">
        <f t="shared" si="4"/>
        <v>553.612</v>
      </c>
      <c r="F38" s="85">
        <v>0</v>
      </c>
      <c r="G38" s="85">
        <v>0</v>
      </c>
      <c r="H38" s="86">
        <f t="shared" si="1"/>
        <v>0</v>
      </c>
      <c r="I38" s="86">
        <v>0</v>
      </c>
      <c r="J38" s="86">
        <v>0</v>
      </c>
      <c r="K38" s="85">
        <v>0</v>
      </c>
      <c r="L38" s="85">
        <v>276.856</v>
      </c>
      <c r="M38" s="85">
        <v>276.856</v>
      </c>
      <c r="N38" s="85">
        <v>0</v>
      </c>
      <c r="O38" s="85">
        <v>276.756</v>
      </c>
      <c r="P38" s="85">
        <v>276.756</v>
      </c>
      <c r="Q38" s="24">
        <v>0</v>
      </c>
      <c r="R38" s="36" t="s">
        <v>103</v>
      </c>
      <c r="S38" s="24"/>
    </row>
    <row r="39" spans="1:19" ht="63.75">
      <c r="A39" s="24">
        <v>32</v>
      </c>
      <c r="B39" s="5" t="s">
        <v>137</v>
      </c>
      <c r="C39" s="91" t="s">
        <v>12</v>
      </c>
      <c r="D39" s="86">
        <f t="shared" si="3"/>
        <v>2512</v>
      </c>
      <c r="E39" s="86">
        <f t="shared" si="4"/>
        <v>2512</v>
      </c>
      <c r="F39" s="85">
        <v>0</v>
      </c>
      <c r="G39" s="86">
        <v>0</v>
      </c>
      <c r="H39" s="86">
        <f t="shared" si="1"/>
        <v>2512</v>
      </c>
      <c r="I39" s="86">
        <f>2512</f>
        <v>2512</v>
      </c>
      <c r="J39" s="86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24">
        <v>0</v>
      </c>
      <c r="R39" s="41" t="s">
        <v>128</v>
      </c>
      <c r="S39" s="24"/>
    </row>
    <row r="40" spans="1:19" ht="76.5">
      <c r="A40" s="24">
        <v>33</v>
      </c>
      <c r="B40" s="5" t="s">
        <v>138</v>
      </c>
      <c r="C40" s="91" t="s">
        <v>12</v>
      </c>
      <c r="D40" s="86">
        <f t="shared" si="3"/>
        <v>2254.4</v>
      </c>
      <c r="E40" s="86">
        <f t="shared" si="4"/>
        <v>2254.4</v>
      </c>
      <c r="F40" s="85">
        <f>J40+N40+Q40</f>
        <v>0</v>
      </c>
      <c r="G40" s="86"/>
      <c r="H40" s="86">
        <f t="shared" si="1"/>
        <v>2254.4</v>
      </c>
      <c r="I40" s="86">
        <v>2254.4</v>
      </c>
      <c r="J40" s="86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24">
        <v>0</v>
      </c>
      <c r="R40" s="41" t="s">
        <v>103</v>
      </c>
      <c r="S40" s="24"/>
    </row>
    <row r="41" spans="1:19" ht="15">
      <c r="A41" s="221" t="s">
        <v>58</v>
      </c>
      <c r="B41" s="222"/>
      <c r="C41" s="91" t="s">
        <v>12</v>
      </c>
      <c r="D41" s="86">
        <f>SUM(D8:D40)</f>
        <v>58012.61538</v>
      </c>
      <c r="E41" s="86">
        <f>SUM(E8:E40)</f>
        <v>55689.21538</v>
      </c>
      <c r="F41" s="86">
        <f>SUM(F8:F40)</f>
        <v>2323.4</v>
      </c>
      <c r="G41" s="85">
        <v>0</v>
      </c>
      <c r="H41" s="86">
        <f>SUM(H8:H40)</f>
        <v>41341.89538000001</v>
      </c>
      <c r="I41" s="86">
        <f>SUM(I8:I40)</f>
        <v>39018.49538</v>
      </c>
      <c r="J41" s="86">
        <f aca="true" t="shared" si="5" ref="J41:Q41">SUM(J8:J40)</f>
        <v>2323.4</v>
      </c>
      <c r="K41" s="85">
        <f t="shared" si="5"/>
        <v>0</v>
      </c>
      <c r="L41" s="85">
        <f t="shared" si="5"/>
        <v>8476.359999999999</v>
      </c>
      <c r="M41" s="85">
        <f t="shared" si="5"/>
        <v>8476.359999999999</v>
      </c>
      <c r="N41" s="85">
        <f t="shared" si="5"/>
        <v>0</v>
      </c>
      <c r="O41" s="85">
        <f t="shared" si="5"/>
        <v>8194.359999999999</v>
      </c>
      <c r="P41" s="85">
        <f t="shared" si="5"/>
        <v>8194.359999999999</v>
      </c>
      <c r="Q41" s="24">
        <f t="shared" si="5"/>
        <v>0</v>
      </c>
      <c r="R41" s="36"/>
      <c r="S41" s="24"/>
    </row>
    <row r="42" spans="1:19" ht="12" customHeight="1">
      <c r="A42" s="7"/>
      <c r="B42" s="7"/>
      <c r="C42" s="9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8"/>
      <c r="S42" s="7"/>
    </row>
    <row r="43" spans="1:19" ht="15">
      <c r="A43" s="7"/>
      <c r="B43" s="7"/>
      <c r="C43" s="9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8"/>
      <c r="S43" s="7"/>
    </row>
    <row r="44" spans="2:18" ht="16.5">
      <c r="B44" s="223" t="s">
        <v>14</v>
      </c>
      <c r="C44" s="223"/>
      <c r="D44" s="223"/>
      <c r="E44" s="223"/>
      <c r="F44" s="223"/>
      <c r="G44" s="223"/>
      <c r="H44" s="223"/>
      <c r="I44" s="223"/>
      <c r="J44" s="38"/>
      <c r="K44" s="38"/>
      <c r="L44" s="39"/>
      <c r="M44" s="39"/>
      <c r="N44" s="39"/>
      <c r="O44" s="39"/>
      <c r="P44" s="189" t="s">
        <v>120</v>
      </c>
      <c r="Q44" s="189"/>
      <c r="R44" s="189"/>
    </row>
    <row r="45" spans="2:18" ht="16.5">
      <c r="B45" s="39"/>
      <c r="C45" s="9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82"/>
    </row>
    <row r="46" spans="2:18" ht="16.5">
      <c r="B46" s="39" t="s">
        <v>145</v>
      </c>
      <c r="C46" s="9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82"/>
    </row>
    <row r="47" spans="2:18" ht="3" customHeight="1">
      <c r="B47" s="38"/>
      <c r="C47" s="94"/>
      <c r="D47" s="38"/>
      <c r="E47" s="38"/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157"/>
      <c r="R47" s="157"/>
    </row>
    <row r="48" spans="2:18" ht="7.5" customHeight="1">
      <c r="B48" s="39"/>
      <c r="C48" s="9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82"/>
    </row>
    <row r="49" spans="2:18" ht="16.5">
      <c r="B49" s="157" t="s">
        <v>17</v>
      </c>
      <c r="C49" s="157"/>
      <c r="D49" s="157"/>
      <c r="E49" s="157"/>
      <c r="F49" s="157"/>
      <c r="G49" s="157"/>
      <c r="H49" s="157"/>
      <c r="I49" s="157"/>
      <c r="J49" s="157"/>
      <c r="K49" s="157"/>
      <c r="L49" s="39"/>
      <c r="M49" s="39"/>
      <c r="N49" s="39"/>
      <c r="O49" s="39"/>
      <c r="P49" s="189" t="s">
        <v>121</v>
      </c>
      <c r="Q49" s="189"/>
      <c r="R49" s="189"/>
    </row>
    <row r="50" spans="2:18" ht="15">
      <c r="B50" s="19"/>
      <c r="C50" s="9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82"/>
    </row>
  </sheetData>
  <sheetProtection/>
  <mergeCells count="18">
    <mergeCell ref="B49:K49"/>
    <mergeCell ref="P49:R49"/>
    <mergeCell ref="L5:N5"/>
    <mergeCell ref="O5:Q5"/>
    <mergeCell ref="A41:B41"/>
    <mergeCell ref="B44:I44"/>
    <mergeCell ref="P44:R44"/>
    <mergeCell ref="Q47:R47"/>
    <mergeCell ref="O1:S1"/>
    <mergeCell ref="C2:R2"/>
    <mergeCell ref="A4:A6"/>
    <mergeCell ref="B4:B6"/>
    <mergeCell ref="C4:C6"/>
    <mergeCell ref="D4:Q4"/>
    <mergeCell ref="R4:R6"/>
    <mergeCell ref="S4:S6"/>
    <mergeCell ref="D5:G5"/>
    <mergeCell ref="H5:K5"/>
  </mergeCells>
  <printOptions/>
  <pageMargins left="0.010416666666666666" right="0.020833333333333332" top="0.75" bottom="0.1041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2015-11-13T08:10:01Z</cp:lastPrinted>
  <dcterms:created xsi:type="dcterms:W3CDTF">2014-09-24T04:56:16Z</dcterms:created>
  <dcterms:modified xsi:type="dcterms:W3CDTF">2015-11-20T13:39:19Z</dcterms:modified>
  <cp:category/>
  <cp:version/>
  <cp:contentType/>
  <cp:contentStatus/>
</cp:coreProperties>
</file>